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2018-2019 Accounts\"/>
    </mc:Choice>
  </mc:AlternateContent>
  <bookViews>
    <workbookView xWindow="0" yWindow="0" windowWidth="24000" windowHeight="9735"/>
  </bookViews>
  <sheets>
    <sheet name="Monthly Summary" sheetId="1" r:id="rId1"/>
    <sheet name="Bus Account" sheetId="2" r:id="rId2"/>
    <sheet name="Payments" sheetId="3" r:id="rId3"/>
    <sheet name="Receipts" sheetId="4" r:id="rId4"/>
    <sheet name="Expenditure against Budget" sheetId="5" r:id="rId5"/>
    <sheet name="Year End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  <c r="M27" i="1"/>
  <c r="L3" i="1"/>
  <c r="K7" i="1"/>
  <c r="R48" i="1"/>
  <c r="R46" i="1"/>
  <c r="N46" i="1"/>
  <c r="J46" i="1"/>
  <c r="F45" i="1"/>
  <c r="F46" i="1"/>
  <c r="P3" i="1" l="1"/>
  <c r="F15" i="1"/>
  <c r="F16" i="1"/>
  <c r="F17" i="1"/>
  <c r="F18" i="1"/>
  <c r="F19" i="1"/>
  <c r="F20" i="1"/>
  <c r="F21" i="1"/>
  <c r="F22" i="1"/>
  <c r="J22" i="1" s="1"/>
  <c r="F23" i="1"/>
  <c r="F24" i="1"/>
  <c r="F25" i="1"/>
  <c r="F26" i="1"/>
  <c r="F27" i="1"/>
  <c r="F28" i="1"/>
  <c r="F29" i="1"/>
  <c r="F30" i="1"/>
  <c r="J30" i="1" s="1"/>
  <c r="F31" i="1"/>
  <c r="F32" i="1"/>
  <c r="J32" i="1" s="1"/>
  <c r="F33" i="1"/>
  <c r="F34" i="1"/>
  <c r="J34" i="1" s="1"/>
  <c r="F35" i="1"/>
  <c r="F36" i="1"/>
  <c r="J36" i="1" s="1"/>
  <c r="F37" i="1"/>
  <c r="J37" i="1" s="1"/>
  <c r="F8" i="1"/>
  <c r="F9" i="1"/>
  <c r="J9" i="1" s="1"/>
  <c r="F10" i="1"/>
  <c r="J10" i="1" s="1"/>
  <c r="F11" i="1"/>
  <c r="J11" i="1" s="1"/>
  <c r="F12" i="1"/>
  <c r="J12" i="1" s="1"/>
  <c r="F13" i="1"/>
  <c r="J13" i="1" s="1"/>
  <c r="F14" i="1"/>
  <c r="J28" i="1"/>
  <c r="N28" i="1" s="1"/>
  <c r="J8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9" i="1"/>
  <c r="J31" i="1"/>
  <c r="J33" i="1"/>
  <c r="J35" i="1"/>
  <c r="Q57" i="1"/>
  <c r="G37" i="5" l="1"/>
  <c r="B49" i="5" l="1"/>
  <c r="J58" i="3" l="1"/>
  <c r="F58" i="3"/>
  <c r="H58" i="3" l="1"/>
  <c r="G58" i="3"/>
  <c r="C14" i="5" l="1"/>
  <c r="C23" i="5"/>
  <c r="C24" i="5"/>
  <c r="C25" i="5"/>
  <c r="C27" i="5"/>
  <c r="C30" i="5"/>
  <c r="C33" i="5"/>
  <c r="B14" i="5"/>
  <c r="B17" i="5"/>
  <c r="B20" i="5"/>
  <c r="B23" i="5"/>
  <c r="B24" i="5"/>
  <c r="B25" i="5"/>
  <c r="B27" i="5"/>
  <c r="B28" i="5"/>
  <c r="B29" i="5"/>
  <c r="B30" i="5"/>
  <c r="B31" i="5"/>
  <c r="B32" i="5"/>
  <c r="B33" i="5"/>
  <c r="B35" i="5"/>
  <c r="F40" i="5"/>
  <c r="P39" i="1" l="1"/>
  <c r="Q39" i="1"/>
  <c r="O39" i="1"/>
  <c r="J41" i="1"/>
  <c r="N41" i="1" s="1"/>
  <c r="R41" i="1" s="1"/>
  <c r="J45" i="1"/>
  <c r="N45" i="1" s="1"/>
  <c r="R45" i="1" s="1"/>
  <c r="I57" i="1"/>
  <c r="K3" i="1" s="1"/>
  <c r="O57" i="1"/>
  <c r="Q3" i="1" s="1"/>
  <c r="P57" i="1"/>
  <c r="P48" i="1"/>
  <c r="Q48" i="1"/>
  <c r="O48" i="1"/>
  <c r="N15" i="1"/>
  <c r="D14" i="5" s="1"/>
  <c r="N24" i="1"/>
  <c r="D23" i="5" s="1"/>
  <c r="N25" i="1"/>
  <c r="D24" i="5" s="1"/>
  <c r="N26" i="1"/>
  <c r="D25" i="5" s="1"/>
  <c r="D27" i="5"/>
  <c r="N31" i="1"/>
  <c r="D30" i="5" s="1"/>
  <c r="N34" i="1"/>
  <c r="D33" i="5" s="1"/>
  <c r="K57" i="1"/>
  <c r="L57" i="1"/>
  <c r="M57" i="1"/>
  <c r="O3" i="1" s="1"/>
  <c r="L39" i="1"/>
  <c r="M39" i="1"/>
  <c r="K48" i="1"/>
  <c r="L48" i="1"/>
  <c r="M48" i="1"/>
  <c r="I48" i="1"/>
  <c r="I39" i="1"/>
  <c r="K39" i="1"/>
  <c r="R34" i="1" l="1"/>
  <c r="E33" i="5" s="1"/>
  <c r="R25" i="1"/>
  <c r="E24" i="5" s="1"/>
  <c r="Q50" i="1"/>
  <c r="O50" i="1"/>
  <c r="K50" i="1"/>
  <c r="R28" i="1"/>
  <c r="E27" i="5" s="1"/>
  <c r="G27" i="5" s="1"/>
  <c r="R31" i="1"/>
  <c r="E30" i="5" s="1"/>
  <c r="R26" i="1"/>
  <c r="E25" i="5" s="1"/>
  <c r="R24" i="1"/>
  <c r="E23" i="5" s="1"/>
  <c r="G23" i="5" s="1"/>
  <c r="R15" i="1"/>
  <c r="E14" i="5" s="1"/>
  <c r="G14" i="5" s="1"/>
  <c r="P50" i="1"/>
  <c r="M50" i="1"/>
  <c r="L50" i="1"/>
  <c r="C35" i="5" l="1"/>
  <c r="N36" i="1"/>
  <c r="D35" i="5" s="1"/>
  <c r="C32" i="5"/>
  <c r="N33" i="1"/>
  <c r="D32" i="5" s="1"/>
  <c r="C29" i="5"/>
  <c r="N30" i="1"/>
  <c r="D29" i="5" s="1"/>
  <c r="C17" i="5"/>
  <c r="N18" i="1"/>
  <c r="D17" i="5" s="1"/>
  <c r="C31" i="5"/>
  <c r="N32" i="1"/>
  <c r="D31" i="5" s="1"/>
  <c r="C28" i="5"/>
  <c r="N29" i="1"/>
  <c r="D28" i="5" s="1"/>
  <c r="C20" i="5"/>
  <c r="N21" i="1"/>
  <c r="D20" i="5" s="1"/>
  <c r="H57" i="1"/>
  <c r="I3" i="1" s="1"/>
  <c r="H48" i="1"/>
  <c r="R21" i="1" l="1"/>
  <c r="E20" i="5" s="1"/>
  <c r="G20" i="5" s="1"/>
  <c r="R29" i="1"/>
  <c r="E28" i="5" s="1"/>
  <c r="G28" i="5" s="1"/>
  <c r="R32" i="1"/>
  <c r="E31" i="5" s="1"/>
  <c r="G31" i="5" s="1"/>
  <c r="R18" i="1"/>
  <c r="E17" i="5" s="1"/>
  <c r="G17" i="5" s="1"/>
  <c r="R30" i="1"/>
  <c r="E29" i="5" s="1"/>
  <c r="G29" i="5" s="1"/>
  <c r="R33" i="1"/>
  <c r="E32" i="5" s="1"/>
  <c r="G32" i="5" s="1"/>
  <c r="R36" i="1"/>
  <c r="E35" i="5" s="1"/>
  <c r="G35" i="5" s="1"/>
  <c r="H39" i="1"/>
  <c r="G57" i="1" l="1"/>
  <c r="I50" i="1" l="1"/>
  <c r="H3" i="1"/>
  <c r="H50" i="1" s="1"/>
  <c r="G48" i="1"/>
  <c r="G39" i="1" l="1"/>
  <c r="E57" i="1" l="1"/>
  <c r="G3" i="1" s="1"/>
  <c r="G50" i="1" s="1"/>
  <c r="F42" i="1" l="1"/>
  <c r="J42" i="1" s="1"/>
  <c r="N42" i="1" s="1"/>
  <c r="R42" i="1" s="1"/>
  <c r="F43" i="1"/>
  <c r="J43" i="1" s="1"/>
  <c r="N43" i="1" s="1"/>
  <c r="R43" i="1" s="1"/>
  <c r="F44" i="1"/>
  <c r="J44" i="1" s="1"/>
  <c r="N44" i="1" s="1"/>
  <c r="R44" i="1" s="1"/>
  <c r="F7" i="1"/>
  <c r="B36" i="5" l="1"/>
  <c r="B26" i="5"/>
  <c r="B21" i="5"/>
  <c r="B18" i="5"/>
  <c r="B15" i="5"/>
  <c r="B12" i="5"/>
  <c r="B10" i="5"/>
  <c r="B8" i="5"/>
  <c r="B6" i="5"/>
  <c r="J7" i="1"/>
  <c r="B34" i="5"/>
  <c r="B22" i="5"/>
  <c r="B19" i="5"/>
  <c r="B16" i="5"/>
  <c r="B13" i="5"/>
  <c r="B11" i="5"/>
  <c r="B9" i="5"/>
  <c r="B7" i="5"/>
  <c r="E48" i="1"/>
  <c r="C7" i="5" l="1"/>
  <c r="N8" i="1"/>
  <c r="D7" i="5" s="1"/>
  <c r="C9" i="5"/>
  <c r="N10" i="1"/>
  <c r="D9" i="5" s="1"/>
  <c r="C11" i="5"/>
  <c r="N12" i="1"/>
  <c r="D11" i="5" s="1"/>
  <c r="C13" i="5"/>
  <c r="N14" i="1"/>
  <c r="D13" i="5" s="1"/>
  <c r="C16" i="5"/>
  <c r="N17" i="1"/>
  <c r="D16" i="5" s="1"/>
  <c r="C19" i="5"/>
  <c r="N20" i="1"/>
  <c r="D19" i="5" s="1"/>
  <c r="C22" i="5"/>
  <c r="N23" i="1"/>
  <c r="D22" i="5" s="1"/>
  <c r="C34" i="5"/>
  <c r="N35" i="1"/>
  <c r="D34" i="5" s="1"/>
  <c r="C6" i="5"/>
  <c r="N7" i="1"/>
  <c r="D6" i="5" s="1"/>
  <c r="C8" i="5"/>
  <c r="N9" i="1"/>
  <c r="D8" i="5" s="1"/>
  <c r="C10" i="5"/>
  <c r="N11" i="1"/>
  <c r="D10" i="5" s="1"/>
  <c r="C12" i="5"/>
  <c r="N13" i="1"/>
  <c r="D12" i="5" s="1"/>
  <c r="C15" i="5"/>
  <c r="N16" i="1"/>
  <c r="D15" i="5" s="1"/>
  <c r="C18" i="5"/>
  <c r="N19" i="1"/>
  <c r="D18" i="5" s="1"/>
  <c r="C21" i="5"/>
  <c r="N22" i="1"/>
  <c r="D21" i="5" s="1"/>
  <c r="C26" i="5"/>
  <c r="N27" i="1"/>
  <c r="D26" i="5" s="1"/>
  <c r="C36" i="5"/>
  <c r="N37" i="1"/>
  <c r="D36" i="5" s="1"/>
  <c r="B40" i="5"/>
  <c r="E39" i="1"/>
  <c r="D40" i="5" l="1"/>
  <c r="C40" i="5"/>
  <c r="R37" i="1"/>
  <c r="E36" i="5" s="1"/>
  <c r="G36" i="5" s="1"/>
  <c r="R27" i="1"/>
  <c r="E26" i="5" s="1"/>
  <c r="G26" i="5" s="1"/>
  <c r="R22" i="1"/>
  <c r="R19" i="1"/>
  <c r="E18" i="5" s="1"/>
  <c r="G18" i="5" s="1"/>
  <c r="R16" i="1"/>
  <c r="E15" i="5" s="1"/>
  <c r="G15" i="5" s="1"/>
  <c r="R13" i="1"/>
  <c r="E12" i="5" s="1"/>
  <c r="G12" i="5" s="1"/>
  <c r="R11" i="1"/>
  <c r="R9" i="1"/>
  <c r="E8" i="5" s="1"/>
  <c r="G8" i="5" s="1"/>
  <c r="R7" i="1"/>
  <c r="E6" i="5" s="1"/>
  <c r="R35" i="1"/>
  <c r="E34" i="5" s="1"/>
  <c r="G34" i="5" s="1"/>
  <c r="R23" i="1"/>
  <c r="E22" i="5" s="1"/>
  <c r="G22" i="5" s="1"/>
  <c r="R20" i="1"/>
  <c r="R17" i="1"/>
  <c r="E16" i="5" s="1"/>
  <c r="G16" i="5" s="1"/>
  <c r="R14" i="1"/>
  <c r="E13" i="5" s="1"/>
  <c r="G13" i="5" s="1"/>
  <c r="R12" i="1"/>
  <c r="E11" i="5" s="1"/>
  <c r="R10" i="1"/>
  <c r="R8" i="1"/>
  <c r="E7" i="5" s="1"/>
  <c r="G7" i="5" s="1"/>
  <c r="D57" i="1"/>
  <c r="E3" i="1" s="1"/>
  <c r="E50" i="1" s="1"/>
  <c r="E9" i="5" l="1"/>
  <c r="G9" i="5" s="1"/>
  <c r="E19" i="5"/>
  <c r="G19" i="5" s="1"/>
  <c r="G6" i="5"/>
  <c r="E10" i="5"/>
  <c r="G10" i="5" s="1"/>
  <c r="E21" i="5"/>
  <c r="G21" i="5" s="1"/>
  <c r="D48" i="1"/>
  <c r="E40" i="5" l="1"/>
  <c r="G40" i="5" s="1"/>
  <c r="D39" i="1"/>
  <c r="C57" i="1" l="1"/>
  <c r="D3" i="1" s="1"/>
  <c r="D50" i="1" s="1"/>
  <c r="C48" i="1" l="1"/>
  <c r="F48" i="1" s="1"/>
  <c r="J48" i="1" s="1"/>
  <c r="N48" i="1" s="1"/>
  <c r="C39" i="1"/>
  <c r="F39" i="1" l="1"/>
  <c r="J39" i="1" s="1"/>
  <c r="N39" i="1" s="1"/>
  <c r="R39" i="1" s="1"/>
  <c r="C50" i="1"/>
  <c r="B38" i="6"/>
  <c r="D23" i="4"/>
  <c r="D11" i="2"/>
  <c r="C13" i="2" s="1"/>
  <c r="C11" i="2"/>
</calcChain>
</file>

<file path=xl/sharedStrings.xml><?xml version="1.0" encoding="utf-8"?>
<sst xmlns="http://schemas.openxmlformats.org/spreadsheetml/2006/main" count="398" uniqueCount="228">
  <si>
    <t>April</t>
  </si>
  <si>
    <t>May</t>
  </si>
  <si>
    <t>June</t>
  </si>
  <si>
    <t>Quarter 1</t>
  </si>
  <si>
    <t>July</t>
  </si>
  <si>
    <t>August</t>
  </si>
  <si>
    <t>Sept</t>
  </si>
  <si>
    <t>Quarter 2</t>
  </si>
  <si>
    <t>Oct</t>
  </si>
  <si>
    <t>Nov</t>
  </si>
  <si>
    <t>Dec</t>
  </si>
  <si>
    <t>Quarter 3</t>
  </si>
  <si>
    <t>Jan</t>
  </si>
  <si>
    <t>Feb</t>
  </si>
  <si>
    <t>Mar</t>
  </si>
  <si>
    <t>Totals</t>
  </si>
  <si>
    <t>Opening Balance</t>
  </si>
  <si>
    <t>Unpresented cheques carried over / Correction</t>
  </si>
  <si>
    <t>Expenditure</t>
  </si>
  <si>
    <t>Clerks Salary</t>
  </si>
  <si>
    <t>HMRC</t>
  </si>
  <si>
    <t>Payroll administration</t>
  </si>
  <si>
    <t>Clerks Fixed Allowances (phone and office)</t>
  </si>
  <si>
    <t xml:space="preserve">Clerks Mileage </t>
  </si>
  <si>
    <t>Clerks other expenses</t>
  </si>
  <si>
    <t>Stationary &amp; Postage</t>
  </si>
  <si>
    <t>Printer Paper &amp; Inks</t>
  </si>
  <si>
    <t>Office/IT Equipment</t>
  </si>
  <si>
    <t>Newsletter</t>
  </si>
  <si>
    <t>Website Administration</t>
  </si>
  <si>
    <t>Insurance</t>
  </si>
  <si>
    <t>Audit Fees</t>
  </si>
  <si>
    <t>Subscriptions &amp; Affiliations</t>
  </si>
  <si>
    <t>Advertising</t>
  </si>
  <si>
    <t>Room Hire</t>
  </si>
  <si>
    <t xml:space="preserve">Annual Meeting Room hire etc. </t>
  </si>
  <si>
    <t>Training &amp; Conferences</t>
  </si>
  <si>
    <t>Councillor mileage expenses</t>
  </si>
  <si>
    <t>Councillor expenses</t>
  </si>
  <si>
    <t>Misc</t>
  </si>
  <si>
    <t>Celebratory and Commemorative events</t>
  </si>
  <si>
    <t>S 137 expenditure</t>
  </si>
  <si>
    <t>Street furniture maintenance</t>
  </si>
  <si>
    <t>Street Furniture - Dog Bin</t>
  </si>
  <si>
    <t>Devolved Service - Environment Officer</t>
  </si>
  <si>
    <t>Devolved Service - Recreation Ground</t>
  </si>
  <si>
    <t>Playground Equipment Inspection Fees</t>
  </si>
  <si>
    <t>The Glade, Ashey - Clearance/Grass Cutting</t>
  </si>
  <si>
    <t>The Glade, Ashey - Litter Bin Emptying</t>
  </si>
  <si>
    <t>Community Bus &amp; Taxi</t>
  </si>
  <si>
    <t>Total Expenditure</t>
  </si>
  <si>
    <t>Income</t>
  </si>
  <si>
    <t>Precept</t>
  </si>
  <si>
    <t>Bank interest</t>
  </si>
  <si>
    <t>VAT Reinbursement</t>
  </si>
  <si>
    <t>Best Kept Village Prize</t>
  </si>
  <si>
    <t>Total Income</t>
  </si>
  <si>
    <t>Closing Balance</t>
  </si>
  <si>
    <t>These Funds are represented by:</t>
  </si>
  <si>
    <t>Deposit Acc</t>
  </si>
  <si>
    <t>Current Acc</t>
  </si>
  <si>
    <t>Bus Account</t>
  </si>
  <si>
    <t>Unpresented cheques</t>
  </si>
  <si>
    <t>TOTAL</t>
  </si>
  <si>
    <t>COMMUNITY BUS ACCOUNT</t>
  </si>
  <si>
    <t>Deposits</t>
  </si>
  <si>
    <t>Withdrawals</t>
  </si>
  <si>
    <t>Cheque No</t>
  </si>
  <si>
    <t>Payee</t>
  </si>
  <si>
    <t>19.05.16</t>
  </si>
  <si>
    <t>07.07.16</t>
  </si>
  <si>
    <t>03.09.16</t>
  </si>
  <si>
    <t>01.12.16</t>
  </si>
  <si>
    <t>02.02.17</t>
  </si>
  <si>
    <t>TOTALS</t>
  </si>
  <si>
    <t>Date</t>
  </si>
  <si>
    <t>CHQ NO.</t>
  </si>
  <si>
    <t>Recipient</t>
  </si>
  <si>
    <t xml:space="preserve">Details </t>
  </si>
  <si>
    <t>Invoice Date</t>
  </si>
  <si>
    <t xml:space="preserve">Value </t>
  </si>
  <si>
    <t>NET</t>
  </si>
  <si>
    <t>VAT</t>
  </si>
  <si>
    <t>VAT NUMBER</t>
  </si>
  <si>
    <t>Sec 137</t>
  </si>
  <si>
    <t>BACS</t>
  </si>
  <si>
    <t>HCA</t>
  </si>
  <si>
    <t>Community Action IOW</t>
  </si>
  <si>
    <t>Premier Garden Services</t>
  </si>
  <si>
    <t>DATE</t>
  </si>
  <si>
    <t>DETAILS</t>
  </si>
  <si>
    <t>ACCOUNT</t>
  </si>
  <si>
    <t>AMOUNT</t>
  </si>
  <si>
    <t>Deposit</t>
  </si>
  <si>
    <t>Interest</t>
  </si>
  <si>
    <t>Current</t>
  </si>
  <si>
    <t>2016/17</t>
  </si>
  <si>
    <t>Budget</t>
  </si>
  <si>
    <t>% spent</t>
  </si>
  <si>
    <t>Q1</t>
  </si>
  <si>
    <t>Q2</t>
  </si>
  <si>
    <t>Q3</t>
  </si>
  <si>
    <t>Annual Meeting - Room hire &amp; buffet</t>
  </si>
  <si>
    <t>Newsletter Printing / Post</t>
  </si>
  <si>
    <t>Councillor mileage / expenses</t>
  </si>
  <si>
    <t>Street furniture Maintenance</t>
  </si>
  <si>
    <t>Recreation Ground Costs</t>
  </si>
  <si>
    <t>Devolved Service - Planning Enforcement Officer</t>
  </si>
  <si>
    <t>Community Bus &amp; Taxi Service</t>
  </si>
  <si>
    <t xml:space="preserve">                                                                                      Bus</t>
  </si>
  <si>
    <t>2017-18</t>
  </si>
  <si>
    <t>2016-17 YEAR END OUT-TURN</t>
  </si>
  <si>
    <t>street furniture - Dog Bin re-siting</t>
  </si>
  <si>
    <t>Bus</t>
  </si>
  <si>
    <t>2017/18</t>
  </si>
  <si>
    <t>Balances @  31.03.18                                                  Deposit</t>
  </si>
  <si>
    <t>VAT Receipt</t>
  </si>
  <si>
    <t>Q4</t>
  </si>
  <si>
    <t>Total</t>
  </si>
  <si>
    <t>QUARTERLY REPORTS 2017-18</t>
  </si>
  <si>
    <t>18.04.18</t>
  </si>
  <si>
    <t>09.04.18</t>
  </si>
  <si>
    <t>09.05.18</t>
  </si>
  <si>
    <t>11.06.18</t>
  </si>
  <si>
    <t>18.05.18</t>
  </si>
  <si>
    <t>RECEIPTS 2018-19</t>
  </si>
  <si>
    <t>PAYMENTS (Including VAT &amp; S137) 2018-19</t>
  </si>
  <si>
    <t>17.04.18</t>
  </si>
  <si>
    <t>Richard Priest</t>
  </si>
  <si>
    <t>Expenses</t>
  </si>
  <si>
    <t>08.05.18</t>
  </si>
  <si>
    <t>26.04.18</t>
  </si>
  <si>
    <t>10.05.18</t>
  </si>
  <si>
    <t>000676</t>
  </si>
  <si>
    <t>Steam Railway</t>
  </si>
  <si>
    <t>12.04.18</t>
  </si>
  <si>
    <t>11.05.18</t>
  </si>
  <si>
    <t>000678</t>
  </si>
  <si>
    <t>17.05.18</t>
  </si>
  <si>
    <t>22.05.18</t>
  </si>
  <si>
    <t>000673</t>
  </si>
  <si>
    <t>Clerk Salary</t>
  </si>
  <si>
    <t>000675</t>
  </si>
  <si>
    <t>Haven Taxi</t>
  </si>
  <si>
    <t>Community Taxi</t>
  </si>
  <si>
    <t>30.04.18</t>
  </si>
  <si>
    <t>Gareth Hughes</t>
  </si>
  <si>
    <t>Internal Audit fee</t>
  </si>
  <si>
    <t>13.06.18</t>
  </si>
  <si>
    <t>000682</t>
  </si>
  <si>
    <t>15.06.18</t>
  </si>
  <si>
    <t>000679</t>
  </si>
  <si>
    <t>Foundation Media</t>
  </si>
  <si>
    <t>Website Hosting</t>
  </si>
  <si>
    <t>05.06.18</t>
  </si>
  <si>
    <t>19.06.18</t>
  </si>
  <si>
    <t>000681</t>
  </si>
  <si>
    <t>Grass Cutting</t>
  </si>
  <si>
    <t>GB257720003</t>
  </si>
  <si>
    <t>Balances @  30.06.18                                       Deposit</t>
  </si>
  <si>
    <t>20.06.18</t>
  </si>
  <si>
    <t>000674</t>
  </si>
  <si>
    <t>000680</t>
  </si>
  <si>
    <t>PCC of Binstead</t>
  </si>
  <si>
    <t>09.07.18</t>
  </si>
  <si>
    <t>11.07.18</t>
  </si>
  <si>
    <t>19.07.18</t>
  </si>
  <si>
    <t>24.07.18</t>
  </si>
  <si>
    <t>000685</t>
  </si>
  <si>
    <t>000683</t>
  </si>
  <si>
    <t>000684</t>
  </si>
  <si>
    <t>17.06.18</t>
  </si>
  <si>
    <t>Foundation Multimedia</t>
  </si>
  <si>
    <t>22.06.18</t>
  </si>
  <si>
    <t>06.08.18</t>
  </si>
  <si>
    <t>IOW Council</t>
  </si>
  <si>
    <t>Grounds Maintenance &amp; Enviroment Officer</t>
  </si>
  <si>
    <t>05.07.18</t>
  </si>
  <si>
    <t>108 3668 65</t>
  </si>
  <si>
    <t>29.08.18</t>
  </si>
  <si>
    <t>Island Roads</t>
  </si>
  <si>
    <t>Bin Emptying</t>
  </si>
  <si>
    <t>03.08.18</t>
  </si>
  <si>
    <t>321 9318 74</t>
  </si>
  <si>
    <t>10.09.18</t>
  </si>
  <si>
    <t>11.09.18</t>
  </si>
  <si>
    <t>13.09.18</t>
  </si>
  <si>
    <t>18.09.18</t>
  </si>
  <si>
    <t>000686</t>
  </si>
  <si>
    <t>000688</t>
  </si>
  <si>
    <t>000689</t>
  </si>
  <si>
    <t>24.08.18</t>
  </si>
  <si>
    <t>31.07.18</t>
  </si>
  <si>
    <t>23.07.18</t>
  </si>
  <si>
    <t>09.08.18</t>
  </si>
  <si>
    <t>09.10.18</t>
  </si>
  <si>
    <t>12.10.18</t>
  </si>
  <si>
    <t>Cheque deposit</t>
  </si>
  <si>
    <t>08.10.18</t>
  </si>
  <si>
    <t>30.09.18</t>
  </si>
  <si>
    <t>24.09.18</t>
  </si>
  <si>
    <t>16.10.18</t>
  </si>
  <si>
    <t>000691</t>
  </si>
  <si>
    <t>10.10.18</t>
  </si>
  <si>
    <t>000692</t>
  </si>
  <si>
    <t>Other</t>
  </si>
  <si>
    <t>29.10.18</t>
  </si>
  <si>
    <t>06.11.18</t>
  </si>
  <si>
    <t>14.11.18</t>
  </si>
  <si>
    <t>000693</t>
  </si>
  <si>
    <t>000694</t>
  </si>
  <si>
    <t>19.11.18</t>
  </si>
  <si>
    <t>Williaam Dixon</t>
  </si>
  <si>
    <t>Rememberance Day Buglar</t>
  </si>
  <si>
    <t>06.12.18</t>
  </si>
  <si>
    <t>10.12.18</t>
  </si>
  <si>
    <t>000695</t>
  </si>
  <si>
    <t>MFR Electral</t>
  </si>
  <si>
    <t>Toilet Elects</t>
  </si>
  <si>
    <t>Rememberance Day Silhouettes</t>
  </si>
  <si>
    <t>11.12.18</t>
  </si>
  <si>
    <t>13.12.18</t>
  </si>
  <si>
    <t>000696</t>
  </si>
  <si>
    <t>000697</t>
  </si>
  <si>
    <t>V Hattersley</t>
  </si>
  <si>
    <t>Christmas Tree Dec</t>
  </si>
  <si>
    <t>09.11.18</t>
  </si>
  <si>
    <t>Came 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</si>
</sst>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.mm\.yy"/>
    <numFmt numFmtId="165" formatCode="#,##0.00_ ;\-#,##0.00\ "/>
    <numFmt numFmtId="166" formatCode="&quot;£&quot;#,##0.00"/>
  </numFmts>
  <fonts count="2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rgb="FF00B0F0"/>
      <name val="Arial"/>
      <family val="2"/>
    </font>
    <font>
      <sz val="11"/>
      <color rgb="FFFF0000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2" fillId="0" borderId="0"/>
  </cellStyleXfs>
  <cellXfs count="93">
    <xf numFmtId="0" fontId="0" fillId="0" borderId="0" xfId="0"/>
    <xf numFmtId="4" fontId="1" fillId="0" borderId="0" xfId="0" applyNumberFormat="1" applyFont="1"/>
    <xf numFmtId="4" fontId="2" fillId="0" borderId="0" xfId="0" applyNumberFormat="1" applyFont="1" applyFill="1"/>
    <xf numFmtId="4" fontId="2" fillId="2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Fill="1"/>
    <xf numFmtId="4" fontId="3" fillId="2" borderId="0" xfId="0" applyNumberFormat="1" applyFont="1" applyFill="1"/>
    <xf numFmtId="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3" fillId="0" borderId="0" xfId="0" applyNumberFormat="1" applyFont="1" applyBorder="1"/>
    <xf numFmtId="4" fontId="6" fillId="0" borderId="0" xfId="0" applyNumberFormat="1" applyFont="1" applyBorder="1"/>
    <xf numFmtId="4" fontId="1" fillId="0" borderId="1" xfId="0" applyNumberFormat="1" applyFont="1" applyBorder="1"/>
    <xf numFmtId="4" fontId="2" fillId="2" borderId="1" xfId="0" applyNumberFormat="1" applyFont="1" applyFill="1" applyBorder="1"/>
    <xf numFmtId="4" fontId="1" fillId="0" borderId="0" xfId="0" applyNumberFormat="1" applyFont="1" applyBorder="1"/>
    <xf numFmtId="4" fontId="1" fillId="0" borderId="0" xfId="0" applyNumberFormat="1" applyFont="1" applyFill="1" applyBorder="1"/>
    <xf numFmtId="4" fontId="2" fillId="0" borderId="0" xfId="0" applyNumberFormat="1" applyFont="1" applyFill="1" applyBorder="1"/>
    <xf numFmtId="4" fontId="1" fillId="2" borderId="0" xfId="0" applyNumberFormat="1" applyFont="1" applyFill="1" applyBorder="1"/>
    <xf numFmtId="4" fontId="1" fillId="0" borderId="0" xfId="0" applyNumberFormat="1" applyFont="1" applyFill="1"/>
    <xf numFmtId="14" fontId="0" fillId="0" borderId="0" xfId="0" applyNumberFormat="1"/>
    <xf numFmtId="4" fontId="0" fillId="0" borderId="0" xfId="0" applyNumberFormat="1"/>
    <xf numFmtId="4" fontId="10" fillId="0" borderId="0" xfId="0" applyNumberFormat="1" applyFont="1"/>
    <xf numFmtId="0" fontId="0" fillId="0" borderId="0" xfId="0" applyNumberFormat="1"/>
    <xf numFmtId="14" fontId="12" fillId="0" borderId="0" xfId="0" applyNumberFormat="1" applyFont="1"/>
    <xf numFmtId="4" fontId="12" fillId="0" borderId="0" xfId="0" applyNumberFormat="1" applyFont="1"/>
    <xf numFmtId="14" fontId="10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Fill="1"/>
    <xf numFmtId="4" fontId="16" fillId="0" borderId="0" xfId="0" applyNumberFormat="1" applyFont="1" applyFill="1"/>
    <xf numFmtId="0" fontId="17" fillId="0" borderId="0" xfId="0" applyFont="1"/>
    <xf numFmtId="0" fontId="17" fillId="0" borderId="0" xfId="0" applyFont="1" applyAlignment="1">
      <alignment horizontal="right"/>
    </xf>
    <xf numFmtId="0" fontId="9" fillId="0" borderId="0" xfId="0" applyFont="1"/>
    <xf numFmtId="0" fontId="19" fillId="0" borderId="0" xfId="0" applyFont="1" applyAlignment="1">
      <alignment horizontal="right"/>
    </xf>
    <xf numFmtId="2" fontId="19" fillId="0" borderId="0" xfId="2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3" fontId="3" fillId="0" borderId="0" xfId="0" applyNumberFormat="1" applyFont="1"/>
    <xf numFmtId="1" fontId="0" fillId="0" borderId="0" xfId="2" applyNumberFormat="1" applyFont="1"/>
    <xf numFmtId="1" fontId="0" fillId="0" borderId="0" xfId="0" applyNumberFormat="1"/>
    <xf numFmtId="3" fontId="1" fillId="0" borderId="0" xfId="0" applyNumberFormat="1" applyFont="1"/>
    <xf numFmtId="1" fontId="1" fillId="0" borderId="0" xfId="2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8" fillId="0" borderId="0" xfId="0" applyFont="1"/>
    <xf numFmtId="0" fontId="12" fillId="0" borderId="0" xfId="0" applyFont="1"/>
    <xf numFmtId="165" fontId="18" fillId="0" borderId="0" xfId="1" applyNumberFormat="1" applyFont="1"/>
    <xf numFmtId="0" fontId="19" fillId="0" borderId="0" xfId="0" applyFont="1"/>
    <xf numFmtId="0" fontId="15" fillId="0" borderId="0" xfId="0" applyFont="1" applyFill="1"/>
    <xf numFmtId="4" fontId="15" fillId="0" borderId="0" xfId="0" applyNumberFormat="1" applyFont="1" applyFill="1"/>
    <xf numFmtId="165" fontId="15" fillId="0" borderId="0" xfId="0" applyNumberFormat="1" applyFont="1" applyFill="1"/>
    <xf numFmtId="165" fontId="19" fillId="0" borderId="0" xfId="1" applyNumberFormat="1" applyFont="1"/>
    <xf numFmtId="0" fontId="15" fillId="3" borderId="0" xfId="0" applyFont="1" applyFill="1"/>
    <xf numFmtId="4" fontId="15" fillId="3" borderId="0" xfId="0" applyNumberFormat="1" applyFont="1" applyFill="1"/>
    <xf numFmtId="165" fontId="15" fillId="3" borderId="0" xfId="0" applyNumberFormat="1" applyFont="1" applyFill="1"/>
    <xf numFmtId="1" fontId="18" fillId="0" borderId="0" xfId="2" applyNumberFormat="1" applyFont="1"/>
    <xf numFmtId="1" fontId="18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6" fontId="0" fillId="0" borderId="0" xfId="0" applyNumberFormat="1"/>
    <xf numFmtId="0" fontId="0" fillId="3" borderId="0" xfId="0" applyFill="1"/>
    <xf numFmtId="0" fontId="15" fillId="3" borderId="0" xfId="0" quotePrefix="1" applyFont="1" applyFill="1"/>
    <xf numFmtId="0" fontId="18" fillId="3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4" fontId="14" fillId="0" borderId="2" xfId="3" applyNumberFormat="1" applyFont="1" applyFill="1" applyBorder="1" applyAlignment="1">
      <alignment horizontal="left"/>
    </xf>
    <xf numFmtId="0" fontId="14" fillId="0" borderId="3" xfId="3" applyFont="1" applyFill="1" applyBorder="1" applyAlignment="1">
      <alignment horizontal="center"/>
    </xf>
    <xf numFmtId="0" fontId="14" fillId="0" borderId="3" xfId="3" applyFont="1" applyFill="1" applyBorder="1" applyAlignment="1">
      <alignment horizontal="left"/>
    </xf>
    <xf numFmtId="0" fontId="14" fillId="0" borderId="4" xfId="3" applyFont="1" applyFill="1" applyBorder="1" applyAlignment="1">
      <alignment horizontal="left"/>
    </xf>
    <xf numFmtId="0" fontId="14" fillId="0" borderId="0" xfId="3" applyFont="1" applyFill="1" applyBorder="1" applyAlignment="1">
      <alignment horizontal="left"/>
    </xf>
    <xf numFmtId="4" fontId="14" fillId="0" borderId="0" xfId="3" applyNumberFormat="1" applyFont="1" applyFill="1"/>
    <xf numFmtId="165" fontId="15" fillId="0" borderId="0" xfId="2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166" fontId="15" fillId="0" borderId="0" xfId="0" applyNumberFormat="1" applyFont="1" applyFill="1" applyAlignment="1">
      <alignment horizontal="center"/>
    </xf>
    <xf numFmtId="166" fontId="14" fillId="0" borderId="0" xfId="0" applyNumberFormat="1" applyFont="1" applyFill="1"/>
    <xf numFmtId="0" fontId="15" fillId="0" borderId="0" xfId="0" quotePrefix="1" applyFont="1" applyFill="1"/>
    <xf numFmtId="0" fontId="18" fillId="0" borderId="0" xfId="0" applyFont="1" applyFill="1"/>
    <xf numFmtId="0" fontId="21" fillId="0" borderId="0" xfId="0" applyFont="1" applyFill="1"/>
    <xf numFmtId="2" fontId="21" fillId="0" borderId="0" xfId="0" applyNumberFormat="1" applyFont="1" applyFill="1"/>
    <xf numFmtId="2" fontId="15" fillId="0" borderId="0" xfId="0" applyNumberFormat="1" applyFont="1" applyFill="1"/>
    <xf numFmtId="4" fontId="0" fillId="0" borderId="0" xfId="0" applyNumberFormat="1" applyFill="1"/>
    <xf numFmtId="0" fontId="21" fillId="0" borderId="0" xfId="0" quotePrefix="1" applyFont="1" applyFill="1"/>
    <xf numFmtId="0" fontId="21" fillId="3" borderId="0" xfId="0" applyFont="1" applyFill="1"/>
    <xf numFmtId="0" fontId="21" fillId="3" borderId="0" xfId="0" quotePrefix="1" applyFont="1" applyFill="1"/>
    <xf numFmtId="4" fontId="24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C38" workbookViewId="0">
      <selection activeCell="O55" sqref="O55"/>
    </sheetView>
  </sheetViews>
  <sheetFormatPr defaultRowHeight="15" x14ac:dyDescent="0.25"/>
  <cols>
    <col min="2" max="2" width="35.7109375" customWidth="1"/>
    <col min="3" max="5" width="10.140625" bestFit="1" customWidth="1"/>
    <col min="6" max="6" width="10.7109375" customWidth="1"/>
    <col min="7" max="9" width="10.140625" bestFit="1" customWidth="1"/>
    <col min="10" max="10" width="12" customWidth="1"/>
    <col min="11" max="13" width="10.140625" bestFit="1" customWidth="1"/>
    <col min="14" max="14" width="11.42578125" customWidth="1"/>
    <col min="15" max="17" width="10.140625" bestFit="1" customWidth="1"/>
    <col min="18" max="18" width="10.140625" customWidth="1"/>
  </cols>
  <sheetData>
    <row r="1" spans="1:18" x14ac:dyDescent="0.25">
      <c r="A1" s="1"/>
      <c r="B1" s="1"/>
      <c r="C1" s="1" t="s">
        <v>0</v>
      </c>
      <c r="D1" s="1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6</v>
      </c>
      <c r="J1" s="2" t="s">
        <v>7</v>
      </c>
      <c r="K1" s="1" t="s">
        <v>8</v>
      </c>
      <c r="L1" s="1" t="s">
        <v>9</v>
      </c>
      <c r="M1" s="1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3" t="s">
        <v>15</v>
      </c>
    </row>
    <row r="2" spans="1:18" x14ac:dyDescent="0.25">
      <c r="A2" s="4"/>
      <c r="B2" s="4"/>
      <c r="C2" s="4"/>
      <c r="D2" s="4"/>
      <c r="E2" s="4"/>
      <c r="F2" s="5"/>
      <c r="G2" s="4"/>
      <c r="H2" s="4"/>
      <c r="I2" s="4"/>
      <c r="J2" s="5"/>
      <c r="K2" s="4"/>
      <c r="L2" s="4"/>
      <c r="M2" s="4"/>
      <c r="N2" s="2"/>
      <c r="O2" s="4"/>
      <c r="P2" s="4"/>
      <c r="Q2" s="4"/>
      <c r="R2" s="6"/>
    </row>
    <row r="3" spans="1:18" x14ac:dyDescent="0.25">
      <c r="A3" s="4" t="s">
        <v>16</v>
      </c>
      <c r="B3" s="4"/>
      <c r="C3" s="4">
        <v>13192.96</v>
      </c>
      <c r="D3" s="4">
        <f>C57</f>
        <v>24787.670000000002</v>
      </c>
      <c r="E3" s="4">
        <f>D57</f>
        <v>24108.58</v>
      </c>
      <c r="F3" s="2"/>
      <c r="G3" s="4">
        <f>E57</f>
        <v>23333.72</v>
      </c>
      <c r="H3" s="4">
        <f>G57</f>
        <v>22593.97</v>
      </c>
      <c r="I3" s="4">
        <f>H57</f>
        <v>19710.3</v>
      </c>
      <c r="J3" s="5"/>
      <c r="K3" s="4">
        <f>I57</f>
        <v>18643.789999999997</v>
      </c>
      <c r="L3" s="4">
        <f>K57</f>
        <v>18025.07</v>
      </c>
      <c r="M3" s="4">
        <f>L57</f>
        <v>17739.72</v>
      </c>
      <c r="N3" s="4"/>
      <c r="O3" s="4">
        <f>M57</f>
        <v>16645.48</v>
      </c>
      <c r="P3" s="4">
        <f t="shared" ref="P3:Q3" si="0">N57</f>
        <v>0</v>
      </c>
      <c r="Q3" s="4">
        <f t="shared" si="0"/>
        <v>10</v>
      </c>
      <c r="R3" s="6"/>
    </row>
    <row r="4" spans="1:18" x14ac:dyDescent="0.25">
      <c r="A4" s="4" t="s">
        <v>17</v>
      </c>
      <c r="B4" s="4"/>
      <c r="C4" s="4"/>
      <c r="D4" s="4"/>
      <c r="E4" s="4"/>
      <c r="F4" s="2"/>
      <c r="G4" s="4"/>
      <c r="H4" s="4"/>
      <c r="I4" s="4"/>
      <c r="J4" s="5"/>
      <c r="K4" s="4"/>
      <c r="L4" s="4"/>
      <c r="M4" s="4"/>
      <c r="N4" s="2"/>
      <c r="O4" s="4"/>
      <c r="P4" s="4"/>
      <c r="Q4" s="4"/>
      <c r="R4" s="6"/>
    </row>
    <row r="5" spans="1:18" x14ac:dyDescent="0.25">
      <c r="A5" s="4"/>
      <c r="B5" s="4"/>
      <c r="C5" s="4"/>
      <c r="D5" s="4"/>
      <c r="E5" s="4"/>
      <c r="F5" s="2"/>
      <c r="G5" s="4"/>
      <c r="H5" s="4"/>
      <c r="I5" s="4"/>
      <c r="J5" s="5"/>
      <c r="K5" s="4"/>
      <c r="L5" s="4"/>
      <c r="M5" s="4"/>
      <c r="N5" s="2"/>
      <c r="O5" s="4"/>
      <c r="P5" s="4"/>
      <c r="Q5" s="4"/>
      <c r="R5" s="6"/>
    </row>
    <row r="6" spans="1:18" x14ac:dyDescent="0.25">
      <c r="A6" s="1" t="s">
        <v>18</v>
      </c>
      <c r="B6" s="4"/>
      <c r="C6" s="4"/>
      <c r="D6" s="4"/>
      <c r="E6" s="4"/>
      <c r="F6" s="2"/>
      <c r="G6" s="4"/>
      <c r="H6" s="4"/>
      <c r="I6" s="4"/>
      <c r="J6" s="5"/>
      <c r="K6" s="4"/>
      <c r="L6" s="4"/>
      <c r="M6" s="4"/>
      <c r="N6" s="2"/>
      <c r="O6" s="4"/>
      <c r="P6" s="4"/>
      <c r="Q6" s="4"/>
      <c r="R6" s="6"/>
    </row>
    <row r="7" spans="1:18" x14ac:dyDescent="0.25">
      <c r="A7" s="4" t="s">
        <v>19</v>
      </c>
      <c r="B7" s="4"/>
      <c r="C7" s="4"/>
      <c r="D7" s="4">
        <v>296.33</v>
      </c>
      <c r="E7" s="4">
        <v>296.33</v>
      </c>
      <c r="F7" s="7">
        <f>C7+D7+E7</f>
        <v>592.66</v>
      </c>
      <c r="G7" s="4">
        <v>296.33</v>
      </c>
      <c r="H7" s="4">
        <v>296.33</v>
      </c>
      <c r="I7" s="4">
        <v>296.33</v>
      </c>
      <c r="J7" s="2">
        <f>F7+G7+H7+I7</f>
        <v>1481.6499999999999</v>
      </c>
      <c r="K7" s="4">
        <f>296.33*2</f>
        <v>592.66</v>
      </c>
      <c r="L7" s="4"/>
      <c r="M7" s="4">
        <v>296.33</v>
      </c>
      <c r="N7" s="2">
        <f>J7+K7+L7+M7</f>
        <v>2370.64</v>
      </c>
      <c r="O7" s="4">
        <v>296.33</v>
      </c>
      <c r="P7" s="4">
        <v>296.33</v>
      </c>
      <c r="Q7" s="4">
        <v>296.33</v>
      </c>
      <c r="R7" s="3">
        <f t="shared" ref="R7:R37" si="1">N7+O7+P7+Q7</f>
        <v>3259.6299999999997</v>
      </c>
    </row>
    <row r="8" spans="1:18" x14ac:dyDescent="0.25">
      <c r="A8" s="4" t="s">
        <v>20</v>
      </c>
      <c r="B8" s="4"/>
      <c r="C8" s="4"/>
      <c r="D8" s="4"/>
      <c r="E8" s="4"/>
      <c r="F8" s="7">
        <f t="shared" ref="F8:F37" si="2">C8+D8+E8</f>
        <v>0</v>
      </c>
      <c r="G8" s="4"/>
      <c r="H8" s="4"/>
      <c r="I8" s="4"/>
      <c r="J8" s="2">
        <f t="shared" ref="J8:J37" si="3">F8+G8+H8+I8</f>
        <v>0</v>
      </c>
      <c r="K8" s="10"/>
      <c r="L8" s="4"/>
      <c r="M8" s="4"/>
      <c r="N8" s="2">
        <f t="shared" ref="N8:N46" si="4">J8+K8+L8+M8</f>
        <v>0</v>
      </c>
      <c r="O8" s="4"/>
      <c r="P8" s="4"/>
      <c r="Q8" s="4"/>
      <c r="R8" s="3">
        <f t="shared" si="1"/>
        <v>0</v>
      </c>
    </row>
    <row r="9" spans="1:18" x14ac:dyDescent="0.25">
      <c r="A9" s="4" t="s">
        <v>21</v>
      </c>
      <c r="B9" s="4"/>
      <c r="C9" s="4"/>
      <c r="D9" s="4"/>
      <c r="E9" s="4"/>
      <c r="F9" s="7">
        <f t="shared" si="2"/>
        <v>0</v>
      </c>
      <c r="G9" s="4"/>
      <c r="H9" s="4"/>
      <c r="I9" s="9"/>
      <c r="J9" s="2">
        <f t="shared" si="3"/>
        <v>0</v>
      </c>
      <c r="K9" s="10"/>
      <c r="L9" s="4"/>
      <c r="M9" s="4"/>
      <c r="N9" s="2">
        <f t="shared" si="4"/>
        <v>0</v>
      </c>
      <c r="O9" s="4"/>
      <c r="P9" s="4"/>
      <c r="Q9" s="4"/>
      <c r="R9" s="3">
        <f t="shared" si="1"/>
        <v>0</v>
      </c>
    </row>
    <row r="10" spans="1:18" x14ac:dyDescent="0.25">
      <c r="A10" s="4" t="s">
        <v>22</v>
      </c>
      <c r="B10" s="4"/>
      <c r="C10" s="4">
        <v>50</v>
      </c>
      <c r="D10" s="4">
        <v>25</v>
      </c>
      <c r="E10" s="4">
        <v>50</v>
      </c>
      <c r="F10" s="7">
        <f t="shared" si="2"/>
        <v>125</v>
      </c>
      <c r="G10" s="4">
        <v>50</v>
      </c>
      <c r="H10" s="4"/>
      <c r="I10" s="4">
        <v>50</v>
      </c>
      <c r="J10" s="2">
        <f t="shared" si="3"/>
        <v>225</v>
      </c>
      <c r="K10" s="4">
        <v>25</v>
      </c>
      <c r="L10" s="4">
        <v>25</v>
      </c>
      <c r="M10" s="4">
        <v>25</v>
      </c>
      <c r="N10" s="2">
        <f t="shared" si="4"/>
        <v>300</v>
      </c>
      <c r="O10" s="4"/>
      <c r="P10" s="4"/>
      <c r="Q10" s="4"/>
      <c r="R10" s="3">
        <f t="shared" si="1"/>
        <v>300</v>
      </c>
    </row>
    <row r="11" spans="1:18" x14ac:dyDescent="0.25">
      <c r="A11" s="4" t="s">
        <v>23</v>
      </c>
      <c r="B11" s="4"/>
      <c r="C11" s="4">
        <v>92.3</v>
      </c>
      <c r="D11" s="4">
        <v>62.4</v>
      </c>
      <c r="E11" s="4">
        <v>72.8</v>
      </c>
      <c r="F11" s="7">
        <f t="shared" si="2"/>
        <v>227.5</v>
      </c>
      <c r="G11" s="4">
        <v>92.3</v>
      </c>
      <c r="H11" s="4"/>
      <c r="I11" s="4">
        <v>91</v>
      </c>
      <c r="J11" s="2">
        <f t="shared" si="3"/>
        <v>410.8</v>
      </c>
      <c r="K11" s="4">
        <v>59.8</v>
      </c>
      <c r="L11" s="4">
        <v>61.1</v>
      </c>
      <c r="M11" s="4"/>
      <c r="N11" s="2">
        <f t="shared" si="4"/>
        <v>531.70000000000005</v>
      </c>
      <c r="O11" s="4"/>
      <c r="P11" s="4"/>
      <c r="Q11" s="4"/>
      <c r="R11" s="3">
        <f t="shared" si="1"/>
        <v>531.70000000000005</v>
      </c>
    </row>
    <row r="12" spans="1:18" x14ac:dyDescent="0.25">
      <c r="A12" s="4" t="s">
        <v>24</v>
      </c>
      <c r="B12" s="4"/>
      <c r="C12" s="4"/>
      <c r="D12" s="4"/>
      <c r="E12" s="4"/>
      <c r="F12" s="7">
        <f t="shared" si="2"/>
        <v>0</v>
      </c>
      <c r="G12" s="4"/>
      <c r="H12" s="8"/>
      <c r="I12" s="9"/>
      <c r="J12" s="2">
        <f t="shared" si="3"/>
        <v>0</v>
      </c>
      <c r="K12" s="4"/>
      <c r="L12" s="4"/>
      <c r="M12" s="4">
        <v>177.37</v>
      </c>
      <c r="N12" s="2">
        <f t="shared" si="4"/>
        <v>177.37</v>
      </c>
      <c r="O12" s="4"/>
      <c r="P12" s="4"/>
      <c r="Q12" s="4"/>
      <c r="R12" s="3">
        <f t="shared" si="1"/>
        <v>177.37</v>
      </c>
    </row>
    <row r="13" spans="1:18" x14ac:dyDescent="0.25">
      <c r="A13" s="4" t="s">
        <v>25</v>
      </c>
      <c r="B13" s="4"/>
      <c r="C13" s="4"/>
      <c r="D13" s="4">
        <v>8.99</v>
      </c>
      <c r="E13" s="4">
        <v>34.799999999999997</v>
      </c>
      <c r="F13" s="7">
        <f t="shared" si="2"/>
        <v>43.79</v>
      </c>
      <c r="G13" s="4"/>
      <c r="H13" s="4"/>
      <c r="I13" s="4"/>
      <c r="J13" s="2">
        <f t="shared" si="3"/>
        <v>43.79</v>
      </c>
      <c r="K13" s="4"/>
      <c r="L13" s="4"/>
      <c r="M13" s="4"/>
      <c r="N13" s="2">
        <f t="shared" si="4"/>
        <v>43.79</v>
      </c>
      <c r="O13" s="4"/>
      <c r="P13" s="4"/>
      <c r="Q13" s="4"/>
      <c r="R13" s="3">
        <f t="shared" si="1"/>
        <v>43.79</v>
      </c>
    </row>
    <row r="14" spans="1:18" x14ac:dyDescent="0.25">
      <c r="A14" s="4" t="s">
        <v>26</v>
      </c>
      <c r="B14" s="4"/>
      <c r="C14" s="4"/>
      <c r="D14" s="4">
        <v>64.989999999999995</v>
      </c>
      <c r="E14" s="4"/>
      <c r="F14" s="7">
        <f t="shared" si="2"/>
        <v>64.989999999999995</v>
      </c>
      <c r="G14" s="4"/>
      <c r="H14" s="4"/>
      <c r="I14" s="4"/>
      <c r="J14" s="2">
        <f t="shared" si="3"/>
        <v>64.989999999999995</v>
      </c>
      <c r="K14" s="4"/>
      <c r="L14" s="4"/>
      <c r="M14" s="4"/>
      <c r="N14" s="2">
        <f t="shared" si="4"/>
        <v>64.989999999999995</v>
      </c>
      <c r="O14" s="4"/>
      <c r="P14" s="4"/>
      <c r="Q14" s="4"/>
      <c r="R14" s="3">
        <f t="shared" si="1"/>
        <v>64.989999999999995</v>
      </c>
    </row>
    <row r="15" spans="1:18" x14ac:dyDescent="0.25">
      <c r="A15" s="4" t="s">
        <v>27</v>
      </c>
      <c r="B15" s="4"/>
      <c r="C15" s="4"/>
      <c r="D15" s="4"/>
      <c r="E15" s="4"/>
      <c r="F15" s="7">
        <f t="shared" si="2"/>
        <v>0</v>
      </c>
      <c r="G15" s="4"/>
      <c r="H15" s="4"/>
      <c r="I15" s="9"/>
      <c r="J15" s="2">
        <f t="shared" si="3"/>
        <v>0</v>
      </c>
      <c r="K15" s="4"/>
      <c r="L15" s="4"/>
      <c r="M15" s="4"/>
      <c r="N15" s="2">
        <f t="shared" si="4"/>
        <v>0</v>
      </c>
      <c r="O15" s="4"/>
      <c r="P15" s="4"/>
      <c r="Q15" s="4"/>
      <c r="R15" s="3">
        <f t="shared" si="1"/>
        <v>0</v>
      </c>
    </row>
    <row r="16" spans="1:18" x14ac:dyDescent="0.25">
      <c r="A16" s="4" t="s">
        <v>28</v>
      </c>
      <c r="B16" s="4"/>
      <c r="C16" s="4"/>
      <c r="D16" s="4"/>
      <c r="E16" s="4">
        <v>70</v>
      </c>
      <c r="F16" s="7">
        <f t="shared" si="2"/>
        <v>70</v>
      </c>
      <c r="G16" s="4"/>
      <c r="H16" s="4"/>
      <c r="I16" s="9"/>
      <c r="J16" s="2">
        <f t="shared" si="3"/>
        <v>70</v>
      </c>
      <c r="K16" s="4"/>
      <c r="L16" s="4"/>
      <c r="M16" s="10"/>
      <c r="N16" s="2">
        <f t="shared" si="4"/>
        <v>70</v>
      </c>
      <c r="O16" s="4"/>
      <c r="P16" s="10"/>
      <c r="Q16" s="4"/>
      <c r="R16" s="3">
        <f t="shared" si="1"/>
        <v>70</v>
      </c>
    </row>
    <row r="17" spans="1:18" x14ac:dyDescent="0.25">
      <c r="A17" s="4" t="s">
        <v>29</v>
      </c>
      <c r="B17" s="4"/>
      <c r="C17" s="4"/>
      <c r="D17" s="4"/>
      <c r="E17" s="4">
        <v>180</v>
      </c>
      <c r="F17" s="7">
        <f t="shared" si="2"/>
        <v>180</v>
      </c>
      <c r="G17" s="4">
        <v>60</v>
      </c>
      <c r="H17" s="8"/>
      <c r="I17" s="9"/>
      <c r="J17" s="2">
        <f t="shared" si="3"/>
        <v>240</v>
      </c>
      <c r="K17" s="4"/>
      <c r="L17" s="4"/>
      <c r="M17" s="4"/>
      <c r="N17" s="2">
        <f t="shared" si="4"/>
        <v>240</v>
      </c>
      <c r="O17" s="4"/>
      <c r="P17" s="4"/>
      <c r="Q17" s="4"/>
      <c r="R17" s="3">
        <f t="shared" si="1"/>
        <v>240</v>
      </c>
    </row>
    <row r="18" spans="1:18" x14ac:dyDescent="0.25">
      <c r="A18" s="4" t="s">
        <v>30</v>
      </c>
      <c r="B18" s="4"/>
      <c r="C18" s="4"/>
      <c r="D18" s="4"/>
      <c r="E18" s="4"/>
      <c r="F18" s="7">
        <f t="shared" si="2"/>
        <v>0</v>
      </c>
      <c r="G18" s="4"/>
      <c r="H18" s="4"/>
      <c r="I18" s="9"/>
      <c r="J18" s="2">
        <f t="shared" si="3"/>
        <v>0</v>
      </c>
      <c r="K18" s="4"/>
      <c r="L18" s="4"/>
      <c r="M18" s="4">
        <v>291.27999999999997</v>
      </c>
      <c r="N18" s="2">
        <f t="shared" si="4"/>
        <v>291.27999999999997</v>
      </c>
      <c r="O18" s="4"/>
      <c r="P18" s="4"/>
      <c r="Q18" s="4"/>
      <c r="R18" s="3">
        <f t="shared" si="1"/>
        <v>291.27999999999997</v>
      </c>
    </row>
    <row r="19" spans="1:18" x14ac:dyDescent="0.25">
      <c r="A19" s="4" t="s">
        <v>31</v>
      </c>
      <c r="B19" s="4"/>
      <c r="C19" s="4"/>
      <c r="D19" s="4">
        <v>135</v>
      </c>
      <c r="E19" s="4"/>
      <c r="F19" s="7">
        <f t="shared" si="2"/>
        <v>135</v>
      </c>
      <c r="G19" s="4"/>
      <c r="H19" s="4"/>
      <c r="I19" s="4"/>
      <c r="J19" s="2">
        <f t="shared" si="3"/>
        <v>135</v>
      </c>
      <c r="K19" s="4"/>
      <c r="L19" s="4"/>
      <c r="M19" s="4"/>
      <c r="N19" s="2">
        <f t="shared" si="4"/>
        <v>135</v>
      </c>
      <c r="O19" s="4"/>
      <c r="P19" s="4"/>
      <c r="Q19" s="4"/>
      <c r="R19" s="3">
        <f t="shared" si="1"/>
        <v>135</v>
      </c>
    </row>
    <row r="20" spans="1:18" x14ac:dyDescent="0.25">
      <c r="A20" s="4" t="s">
        <v>32</v>
      </c>
      <c r="B20" s="4"/>
      <c r="C20" s="4">
        <v>158.93</v>
      </c>
      <c r="D20" s="4"/>
      <c r="E20" s="4"/>
      <c r="F20" s="7">
        <f t="shared" si="2"/>
        <v>158.93</v>
      </c>
      <c r="G20" s="4">
        <v>187</v>
      </c>
      <c r="H20" s="4"/>
      <c r="I20" s="9"/>
      <c r="J20" s="2">
        <f t="shared" si="3"/>
        <v>345.93</v>
      </c>
      <c r="K20" s="4"/>
      <c r="L20" s="4"/>
      <c r="M20" s="4"/>
      <c r="N20" s="2">
        <f t="shared" si="4"/>
        <v>345.93</v>
      </c>
      <c r="O20" s="4"/>
      <c r="P20" s="4"/>
      <c r="Q20" s="4"/>
      <c r="R20" s="3">
        <f t="shared" si="1"/>
        <v>345.93</v>
      </c>
    </row>
    <row r="21" spans="1:18" x14ac:dyDescent="0.25">
      <c r="A21" s="4" t="s">
        <v>33</v>
      </c>
      <c r="B21" s="4"/>
      <c r="C21" s="4"/>
      <c r="D21" s="4"/>
      <c r="E21" s="4"/>
      <c r="F21" s="7">
        <f t="shared" si="2"/>
        <v>0</v>
      </c>
      <c r="G21" s="4"/>
      <c r="H21" s="4"/>
      <c r="I21" s="9"/>
      <c r="J21" s="2">
        <f t="shared" si="3"/>
        <v>0</v>
      </c>
      <c r="K21" s="4"/>
      <c r="L21" s="4"/>
      <c r="M21" s="4"/>
      <c r="N21" s="2">
        <f t="shared" si="4"/>
        <v>0</v>
      </c>
      <c r="O21" s="4"/>
      <c r="P21" s="4"/>
      <c r="Q21" s="4"/>
      <c r="R21" s="3">
        <f t="shared" si="1"/>
        <v>0</v>
      </c>
    </row>
    <row r="22" spans="1:18" x14ac:dyDescent="0.25">
      <c r="A22" s="4" t="s">
        <v>34</v>
      </c>
      <c r="B22" s="4"/>
      <c r="C22" s="4">
        <v>20</v>
      </c>
      <c r="D22" s="4">
        <v>60</v>
      </c>
      <c r="E22" s="4"/>
      <c r="F22" s="7">
        <f t="shared" si="2"/>
        <v>80</v>
      </c>
      <c r="G22" s="4">
        <v>30</v>
      </c>
      <c r="H22" s="4">
        <v>15</v>
      </c>
      <c r="I22" s="4">
        <v>10</v>
      </c>
      <c r="J22" s="2">
        <f t="shared" si="3"/>
        <v>135</v>
      </c>
      <c r="K22" s="4">
        <v>20</v>
      </c>
      <c r="L22" s="4">
        <v>100</v>
      </c>
      <c r="M22" s="4">
        <v>40</v>
      </c>
      <c r="N22" s="2">
        <f t="shared" si="4"/>
        <v>295</v>
      </c>
      <c r="O22" s="4"/>
      <c r="P22" s="4"/>
      <c r="Q22" s="4"/>
      <c r="R22" s="3">
        <f t="shared" si="1"/>
        <v>295</v>
      </c>
    </row>
    <row r="23" spans="1:18" x14ac:dyDescent="0.25">
      <c r="A23" s="4" t="s">
        <v>35</v>
      </c>
      <c r="B23" s="4"/>
      <c r="C23" s="4"/>
      <c r="D23" s="4"/>
      <c r="E23" s="4"/>
      <c r="F23" s="7">
        <f t="shared" si="2"/>
        <v>0</v>
      </c>
      <c r="G23" s="4"/>
      <c r="H23" s="4"/>
      <c r="I23" s="9"/>
      <c r="J23" s="2">
        <f t="shared" si="3"/>
        <v>0</v>
      </c>
      <c r="K23" s="4"/>
      <c r="L23" s="4"/>
      <c r="M23" s="4"/>
      <c r="N23" s="2">
        <f t="shared" si="4"/>
        <v>0</v>
      </c>
      <c r="O23" s="4"/>
      <c r="P23" s="4"/>
      <c r="Q23" s="4"/>
      <c r="R23" s="3">
        <f t="shared" si="1"/>
        <v>0</v>
      </c>
    </row>
    <row r="24" spans="1:18" x14ac:dyDescent="0.25">
      <c r="A24" s="4" t="s">
        <v>36</v>
      </c>
      <c r="B24" s="4"/>
      <c r="C24" s="4"/>
      <c r="D24" s="4">
        <v>25</v>
      </c>
      <c r="E24" s="4"/>
      <c r="F24" s="7">
        <f t="shared" si="2"/>
        <v>25</v>
      </c>
      <c r="G24" s="4">
        <v>25</v>
      </c>
      <c r="H24" s="4"/>
      <c r="I24" s="9"/>
      <c r="J24" s="2">
        <f t="shared" si="3"/>
        <v>50</v>
      </c>
      <c r="K24" s="4"/>
      <c r="L24" s="4"/>
      <c r="M24" s="10"/>
      <c r="N24" s="2">
        <f t="shared" si="4"/>
        <v>50</v>
      </c>
      <c r="O24" s="4"/>
      <c r="P24" s="4"/>
      <c r="Q24" s="4"/>
      <c r="R24" s="3">
        <f t="shared" si="1"/>
        <v>50</v>
      </c>
    </row>
    <row r="25" spans="1:18" x14ac:dyDescent="0.25">
      <c r="A25" s="4" t="s">
        <v>37</v>
      </c>
      <c r="B25" s="4"/>
      <c r="C25" s="4"/>
      <c r="D25" s="4"/>
      <c r="E25" s="4"/>
      <c r="F25" s="7">
        <f t="shared" si="2"/>
        <v>0</v>
      </c>
      <c r="G25" s="4"/>
      <c r="H25" s="4"/>
      <c r="I25" s="9"/>
      <c r="J25" s="2">
        <f t="shared" si="3"/>
        <v>0</v>
      </c>
      <c r="K25" s="4"/>
      <c r="L25" s="4"/>
      <c r="M25" s="4"/>
      <c r="N25" s="2">
        <f t="shared" si="4"/>
        <v>0</v>
      </c>
      <c r="O25" s="4"/>
      <c r="P25" s="4"/>
      <c r="Q25" s="4"/>
      <c r="R25" s="3">
        <f t="shared" si="1"/>
        <v>0</v>
      </c>
    </row>
    <row r="26" spans="1:18" x14ac:dyDescent="0.25">
      <c r="A26" s="4" t="s">
        <v>38</v>
      </c>
      <c r="B26" s="4"/>
      <c r="C26" s="10"/>
      <c r="D26" s="4"/>
      <c r="E26" s="4"/>
      <c r="F26" s="7">
        <f t="shared" si="2"/>
        <v>0</v>
      </c>
      <c r="G26" s="4"/>
      <c r="H26" s="4"/>
      <c r="I26" s="9"/>
      <c r="J26" s="2">
        <f t="shared" si="3"/>
        <v>0</v>
      </c>
      <c r="K26" s="4"/>
      <c r="L26" s="4"/>
      <c r="M26" s="4"/>
      <c r="N26" s="2">
        <f t="shared" si="4"/>
        <v>0</v>
      </c>
      <c r="O26" s="4"/>
      <c r="P26" s="4"/>
      <c r="Q26" s="4"/>
      <c r="R26" s="3">
        <f t="shared" si="1"/>
        <v>0</v>
      </c>
    </row>
    <row r="27" spans="1:18" x14ac:dyDescent="0.25">
      <c r="A27" s="4" t="s">
        <v>39</v>
      </c>
      <c r="B27" s="4"/>
      <c r="C27" s="10"/>
      <c r="D27" s="4">
        <v>20</v>
      </c>
      <c r="E27" s="4"/>
      <c r="F27" s="7">
        <f t="shared" si="2"/>
        <v>20</v>
      </c>
      <c r="G27" s="4"/>
      <c r="H27" s="4"/>
      <c r="I27" s="4"/>
      <c r="J27" s="2">
        <f t="shared" si="3"/>
        <v>20</v>
      </c>
      <c r="K27" s="4"/>
      <c r="L27" s="4"/>
      <c r="M27" s="4">
        <f>50+114.98</f>
        <v>164.98000000000002</v>
      </c>
      <c r="N27" s="2">
        <f t="shared" si="4"/>
        <v>184.98000000000002</v>
      </c>
      <c r="O27" s="4"/>
      <c r="P27" s="4"/>
      <c r="Q27" s="4"/>
      <c r="R27" s="3">
        <f>N27+O27+P27+Q27</f>
        <v>184.98000000000002</v>
      </c>
    </row>
    <row r="28" spans="1:18" x14ac:dyDescent="0.25">
      <c r="A28" s="4" t="s">
        <v>40</v>
      </c>
      <c r="B28" s="4"/>
      <c r="C28" s="10"/>
      <c r="D28" s="4"/>
      <c r="E28" s="4"/>
      <c r="F28" s="7">
        <f t="shared" si="2"/>
        <v>0</v>
      </c>
      <c r="G28" s="4"/>
      <c r="H28" s="4"/>
      <c r="I28" s="9"/>
      <c r="J28" s="2">
        <f>F28+G28+H28+I28</f>
        <v>0</v>
      </c>
      <c r="K28" s="4"/>
      <c r="L28" s="4">
        <v>100</v>
      </c>
      <c r="M28" s="11">
        <v>100</v>
      </c>
      <c r="N28" s="2">
        <f>J28+K28+L28+M28</f>
        <v>200</v>
      </c>
      <c r="O28" s="4"/>
      <c r="P28" s="4"/>
      <c r="Q28" s="4"/>
      <c r="R28" s="3">
        <f t="shared" si="1"/>
        <v>200</v>
      </c>
    </row>
    <row r="29" spans="1:18" x14ac:dyDescent="0.25">
      <c r="A29" s="4" t="s">
        <v>41</v>
      </c>
      <c r="B29" s="4"/>
      <c r="C29" s="10"/>
      <c r="D29" s="4"/>
      <c r="E29" s="10"/>
      <c r="F29" s="7">
        <f t="shared" si="2"/>
        <v>0</v>
      </c>
      <c r="G29" s="4"/>
      <c r="H29" s="4"/>
      <c r="I29" s="4"/>
      <c r="J29" s="2">
        <f t="shared" si="3"/>
        <v>0</v>
      </c>
      <c r="K29" s="4"/>
      <c r="L29" s="4"/>
      <c r="M29" s="11"/>
      <c r="N29" s="2">
        <f t="shared" si="4"/>
        <v>0</v>
      </c>
      <c r="O29" s="4"/>
      <c r="P29" s="4"/>
      <c r="Q29" s="4"/>
      <c r="R29" s="3">
        <f>N29+O29+P29+Q29</f>
        <v>0</v>
      </c>
    </row>
    <row r="30" spans="1:18" x14ac:dyDescent="0.25">
      <c r="A30" s="4" t="s">
        <v>42</v>
      </c>
      <c r="B30" s="4"/>
      <c r="C30" s="10"/>
      <c r="D30" s="4"/>
      <c r="E30" s="4"/>
      <c r="F30" s="7">
        <f t="shared" si="2"/>
        <v>0</v>
      </c>
      <c r="G30" s="4"/>
      <c r="H30" s="4"/>
      <c r="I30" s="4"/>
      <c r="J30" s="2">
        <f t="shared" si="3"/>
        <v>0</v>
      </c>
      <c r="K30" s="4"/>
      <c r="L30" s="4"/>
      <c r="M30" s="4"/>
      <c r="N30" s="2">
        <f t="shared" si="4"/>
        <v>0</v>
      </c>
      <c r="O30" s="4"/>
      <c r="P30" s="4"/>
      <c r="Q30" s="4"/>
      <c r="R30" s="3">
        <f t="shared" si="1"/>
        <v>0</v>
      </c>
    </row>
    <row r="31" spans="1:18" x14ac:dyDescent="0.25">
      <c r="A31" s="4" t="s">
        <v>43</v>
      </c>
      <c r="B31" s="4"/>
      <c r="C31" s="10"/>
      <c r="D31" s="4"/>
      <c r="E31" s="4"/>
      <c r="F31" s="7">
        <f t="shared" si="2"/>
        <v>0</v>
      </c>
      <c r="G31" s="4"/>
      <c r="H31" s="4"/>
      <c r="I31" s="9"/>
      <c r="J31" s="2">
        <f t="shared" si="3"/>
        <v>0</v>
      </c>
      <c r="K31" s="4"/>
      <c r="L31" s="4"/>
      <c r="M31" s="4"/>
      <c r="N31" s="2">
        <f t="shared" si="4"/>
        <v>0</v>
      </c>
      <c r="O31" s="4"/>
      <c r="P31" s="4"/>
      <c r="Q31" s="4"/>
      <c r="R31" s="3">
        <f t="shared" si="1"/>
        <v>0</v>
      </c>
    </row>
    <row r="32" spans="1:18" x14ac:dyDescent="0.25">
      <c r="A32" s="4" t="s">
        <v>44</v>
      </c>
      <c r="B32" s="4"/>
      <c r="C32" s="10"/>
      <c r="D32" s="4"/>
      <c r="E32" s="4"/>
      <c r="F32" s="7">
        <f t="shared" si="2"/>
        <v>0</v>
      </c>
      <c r="G32" s="4"/>
      <c r="H32" s="4">
        <v>230</v>
      </c>
      <c r="I32" s="9"/>
      <c r="J32" s="2">
        <f t="shared" si="3"/>
        <v>230</v>
      </c>
      <c r="K32" s="4"/>
      <c r="L32" s="4"/>
      <c r="M32" s="4"/>
      <c r="N32" s="2">
        <f t="shared" si="4"/>
        <v>230</v>
      </c>
      <c r="O32" s="4"/>
      <c r="P32" s="4"/>
      <c r="Q32" s="4"/>
      <c r="R32" s="3">
        <f t="shared" si="1"/>
        <v>230</v>
      </c>
    </row>
    <row r="33" spans="1:18" x14ac:dyDescent="0.25">
      <c r="A33" s="4" t="s">
        <v>45</v>
      </c>
      <c r="B33" s="4"/>
      <c r="C33" s="10"/>
      <c r="D33" s="4"/>
      <c r="E33" s="4"/>
      <c r="F33" s="7">
        <f t="shared" si="2"/>
        <v>0</v>
      </c>
      <c r="G33" s="4"/>
      <c r="H33" s="4">
        <v>2281.1999999999998</v>
      </c>
      <c r="I33" s="9"/>
      <c r="J33" s="2">
        <f t="shared" si="3"/>
        <v>2281.1999999999998</v>
      </c>
      <c r="K33" s="4"/>
      <c r="L33" s="4"/>
      <c r="M33" s="4"/>
      <c r="N33" s="2">
        <f t="shared" si="4"/>
        <v>2281.1999999999998</v>
      </c>
      <c r="O33" s="4"/>
      <c r="P33" s="4"/>
      <c r="Q33" s="4"/>
      <c r="R33" s="3">
        <f t="shared" si="1"/>
        <v>2281.1999999999998</v>
      </c>
    </row>
    <row r="34" spans="1:18" x14ac:dyDescent="0.25">
      <c r="A34" s="4" t="s">
        <v>46</v>
      </c>
      <c r="B34" s="4"/>
      <c r="C34" s="10"/>
      <c r="D34" s="4"/>
      <c r="E34" s="4"/>
      <c r="F34" s="7">
        <f t="shared" si="2"/>
        <v>0</v>
      </c>
      <c r="G34" s="4"/>
      <c r="H34" s="4"/>
      <c r="I34" s="9"/>
      <c r="J34" s="2">
        <f t="shared" si="3"/>
        <v>0</v>
      </c>
      <c r="K34" s="4"/>
      <c r="L34" s="4"/>
      <c r="M34" s="4"/>
      <c r="N34" s="2">
        <f t="shared" si="4"/>
        <v>0</v>
      </c>
      <c r="O34" s="4"/>
      <c r="P34" s="4"/>
      <c r="Q34" s="4"/>
      <c r="R34" s="3">
        <f t="shared" si="1"/>
        <v>0</v>
      </c>
    </row>
    <row r="35" spans="1:18" x14ac:dyDescent="0.25">
      <c r="A35" s="4" t="s">
        <v>47</v>
      </c>
      <c r="B35" s="4"/>
      <c r="C35" s="10"/>
      <c r="D35" s="4"/>
      <c r="E35" s="4">
        <v>72</v>
      </c>
      <c r="F35" s="7">
        <f t="shared" si="2"/>
        <v>72</v>
      </c>
      <c r="G35" s="4"/>
      <c r="H35" s="4"/>
      <c r="I35" s="4">
        <v>72</v>
      </c>
      <c r="J35" s="2">
        <f t="shared" si="3"/>
        <v>144</v>
      </c>
      <c r="K35" s="4">
        <v>72</v>
      </c>
      <c r="L35" s="4"/>
      <c r="M35" s="4"/>
      <c r="N35" s="2">
        <f t="shared" si="4"/>
        <v>216</v>
      </c>
      <c r="O35" s="4"/>
      <c r="P35" s="4"/>
      <c r="Q35" s="4"/>
      <c r="R35" s="3">
        <f t="shared" si="1"/>
        <v>216</v>
      </c>
    </row>
    <row r="36" spans="1:18" x14ac:dyDescent="0.25">
      <c r="A36" s="4" t="s">
        <v>48</v>
      </c>
      <c r="B36" s="4"/>
      <c r="C36" s="4">
        <v>84.6</v>
      </c>
      <c r="D36" s="4"/>
      <c r="E36" s="4"/>
      <c r="F36" s="7">
        <f t="shared" si="2"/>
        <v>84.6</v>
      </c>
      <c r="G36" s="4"/>
      <c r="H36" s="4">
        <v>62.04</v>
      </c>
      <c r="I36" s="4"/>
      <c r="J36" s="2">
        <f t="shared" si="3"/>
        <v>146.63999999999999</v>
      </c>
      <c r="K36" s="4"/>
      <c r="L36" s="4"/>
      <c r="M36" s="4"/>
      <c r="N36" s="2">
        <f t="shared" si="4"/>
        <v>146.63999999999999</v>
      </c>
      <c r="O36" s="4"/>
      <c r="P36" s="4"/>
      <c r="Q36" s="4"/>
      <c r="R36" s="3">
        <f t="shared" si="1"/>
        <v>146.63999999999999</v>
      </c>
    </row>
    <row r="37" spans="1:18" x14ac:dyDescent="0.25">
      <c r="A37" s="12" t="s">
        <v>49</v>
      </c>
      <c r="B37" s="12"/>
      <c r="C37" s="12"/>
      <c r="D37" s="12">
        <v>494</v>
      </c>
      <c r="E37" s="12"/>
      <c r="F37" s="7">
        <f t="shared" si="2"/>
        <v>494</v>
      </c>
      <c r="G37" s="12"/>
      <c r="H37" s="12"/>
      <c r="I37" s="4">
        <v>548</v>
      </c>
      <c r="J37" s="2">
        <f t="shared" si="3"/>
        <v>1042</v>
      </c>
      <c r="K37" s="4"/>
      <c r="L37" s="12"/>
      <c r="M37" s="13"/>
      <c r="N37" s="2">
        <f t="shared" si="4"/>
        <v>1042</v>
      </c>
      <c r="O37" s="12"/>
      <c r="P37" s="12"/>
      <c r="Q37" s="12"/>
      <c r="R37" s="3">
        <f t="shared" si="1"/>
        <v>1042</v>
      </c>
    </row>
    <row r="38" spans="1:18" x14ac:dyDescent="0.25">
      <c r="A38" s="1"/>
      <c r="B38" s="4"/>
      <c r="C38" s="10"/>
      <c r="D38" s="4"/>
      <c r="E38" s="4"/>
      <c r="F38" s="7"/>
      <c r="G38" s="4"/>
      <c r="H38" s="4"/>
      <c r="I38" s="9"/>
      <c r="J38" s="2"/>
      <c r="K38" s="4"/>
      <c r="L38" s="4"/>
      <c r="M38" s="4"/>
      <c r="N38" s="2"/>
      <c r="O38" s="4"/>
      <c r="P38" s="4"/>
      <c r="Q38" s="4"/>
      <c r="R38" s="3"/>
    </row>
    <row r="39" spans="1:18" ht="15.75" thickBot="1" x14ac:dyDescent="0.3">
      <c r="A39" s="14" t="s">
        <v>50</v>
      </c>
      <c r="B39" s="14"/>
      <c r="C39" s="14">
        <f>SUM(C7:C38)</f>
        <v>405.83000000000004</v>
      </c>
      <c r="D39" s="14">
        <f>SUM(D7:D38)</f>
        <v>1191.71</v>
      </c>
      <c r="E39" s="14">
        <f>SUM(E7:E38)</f>
        <v>775.93000000000006</v>
      </c>
      <c r="F39" s="7">
        <f t="shared" ref="F39:F46" si="5">C39+D39+E39</f>
        <v>2373.4700000000003</v>
      </c>
      <c r="G39" s="14">
        <f>SUM(G7:G38)</f>
        <v>740.63</v>
      </c>
      <c r="H39" s="14">
        <f>SUM(H7:H38)</f>
        <v>2884.5699999999997</v>
      </c>
      <c r="I39" s="14">
        <f>SUM(I7:I38)</f>
        <v>1067.33</v>
      </c>
      <c r="J39" s="2">
        <f>F39+G39+H39+I39</f>
        <v>7066</v>
      </c>
      <c r="K39" s="14">
        <f>SUM(K7:K38)</f>
        <v>769.45999999999992</v>
      </c>
      <c r="L39" s="14">
        <f t="shared" ref="L39:M39" si="6">SUM(L7:L38)</f>
        <v>286.10000000000002</v>
      </c>
      <c r="M39" s="14">
        <f t="shared" si="6"/>
        <v>1094.96</v>
      </c>
      <c r="N39" s="2">
        <f t="shared" si="4"/>
        <v>9216.52</v>
      </c>
      <c r="O39" s="14">
        <f>SUM(O7:O37)</f>
        <v>296.33</v>
      </c>
      <c r="P39" s="14">
        <f t="shared" ref="P39:Q39" si="7">SUM(P7:P37)</f>
        <v>296.33</v>
      </c>
      <c r="Q39" s="14">
        <f t="shared" si="7"/>
        <v>296.33</v>
      </c>
      <c r="R39" s="3">
        <f>N39+O39+P39+Q39</f>
        <v>10105.51</v>
      </c>
    </row>
    <row r="40" spans="1:18" ht="15.75" thickTop="1" x14ac:dyDescent="0.25">
      <c r="A40" s="1"/>
      <c r="B40" s="4"/>
      <c r="C40" s="4"/>
      <c r="D40" s="4"/>
      <c r="E40" s="4"/>
      <c r="F40" s="7"/>
      <c r="G40" s="4"/>
      <c r="H40" s="4"/>
      <c r="I40" s="4"/>
      <c r="J40" s="2"/>
      <c r="K40" s="4"/>
      <c r="L40" s="4"/>
      <c r="M40" s="4"/>
      <c r="N40" s="2"/>
      <c r="O40" s="4"/>
      <c r="P40" s="4"/>
      <c r="Q40" s="4"/>
      <c r="R40" s="3"/>
    </row>
    <row r="41" spans="1:18" x14ac:dyDescent="0.25">
      <c r="A41" s="1" t="s">
        <v>51</v>
      </c>
      <c r="B41" s="4"/>
      <c r="C41" s="4"/>
      <c r="D41" s="4"/>
      <c r="E41" s="4"/>
      <c r="F41" s="7"/>
      <c r="G41" s="4"/>
      <c r="H41" s="4"/>
      <c r="I41" s="4"/>
      <c r="J41" s="2">
        <f t="shared" ref="J41:J46" si="8">F41+G41+H41+I41</f>
        <v>0</v>
      </c>
      <c r="K41" s="4"/>
      <c r="L41" s="4"/>
      <c r="M41" s="4"/>
      <c r="N41" s="2">
        <f t="shared" si="4"/>
        <v>0</v>
      </c>
      <c r="O41" s="4"/>
      <c r="P41" s="4"/>
      <c r="Q41" s="4"/>
      <c r="R41" s="3">
        <f t="shared" ref="R41:R46" si="9">N41+O41+P41+Q41</f>
        <v>0</v>
      </c>
    </row>
    <row r="42" spans="1:18" x14ac:dyDescent="0.25">
      <c r="A42" s="4" t="s">
        <v>52</v>
      </c>
      <c r="B42" s="4"/>
      <c r="C42" s="4">
        <v>12000</v>
      </c>
      <c r="D42" s="4"/>
      <c r="E42" s="4"/>
      <c r="F42" s="7">
        <f t="shared" si="5"/>
        <v>12000</v>
      </c>
      <c r="G42" s="4"/>
      <c r="H42" s="4"/>
      <c r="I42" s="8"/>
      <c r="J42" s="2">
        <f t="shared" si="8"/>
        <v>12000</v>
      </c>
      <c r="K42" s="4"/>
      <c r="L42" s="4"/>
      <c r="M42" s="4"/>
      <c r="N42" s="2">
        <f t="shared" si="4"/>
        <v>12000</v>
      </c>
      <c r="O42" s="4"/>
      <c r="P42" s="4"/>
      <c r="Q42" s="4"/>
      <c r="R42" s="3">
        <f t="shared" si="9"/>
        <v>12000</v>
      </c>
    </row>
    <row r="43" spans="1:18" x14ac:dyDescent="0.25">
      <c r="A43" s="4" t="s">
        <v>53</v>
      </c>
      <c r="B43" s="4"/>
      <c r="C43" s="4">
        <v>0.54</v>
      </c>
      <c r="D43" s="4">
        <v>0.85</v>
      </c>
      <c r="E43" s="4">
        <v>1.07</v>
      </c>
      <c r="F43" s="7">
        <f t="shared" si="5"/>
        <v>2.46</v>
      </c>
      <c r="G43" s="4">
        <v>0.88</v>
      </c>
      <c r="H43" s="4">
        <v>0.9</v>
      </c>
      <c r="I43" s="4">
        <v>0.82</v>
      </c>
      <c r="J43" s="2">
        <f t="shared" si="8"/>
        <v>5.0600000000000005</v>
      </c>
      <c r="K43" s="4">
        <v>0.74</v>
      </c>
      <c r="L43" s="4">
        <v>0.75</v>
      </c>
      <c r="M43" s="4">
        <v>0.72</v>
      </c>
      <c r="N43" s="2">
        <f t="shared" si="4"/>
        <v>7.2700000000000005</v>
      </c>
      <c r="O43" s="4">
        <v>0.64</v>
      </c>
      <c r="P43" s="4"/>
      <c r="Q43" s="4"/>
      <c r="R43" s="3">
        <f t="shared" si="9"/>
        <v>7.91</v>
      </c>
    </row>
    <row r="44" spans="1:18" x14ac:dyDescent="0.25">
      <c r="A44" s="4" t="s">
        <v>54</v>
      </c>
      <c r="B44" s="4"/>
      <c r="C44" s="4"/>
      <c r="D44" s="4">
        <v>511.77</v>
      </c>
      <c r="E44" s="4"/>
      <c r="F44" s="7">
        <f t="shared" si="5"/>
        <v>511.77</v>
      </c>
      <c r="G44" s="4"/>
      <c r="H44" s="4"/>
      <c r="I44" s="4"/>
      <c r="J44" s="2">
        <f t="shared" si="8"/>
        <v>511.77</v>
      </c>
      <c r="K44" s="4"/>
      <c r="L44" s="4"/>
      <c r="M44" s="4"/>
      <c r="N44" s="2">
        <f t="shared" si="4"/>
        <v>511.77</v>
      </c>
      <c r="O44" s="4"/>
      <c r="P44" s="4"/>
      <c r="Q44" s="4"/>
      <c r="R44" s="3">
        <f t="shared" si="9"/>
        <v>511.77</v>
      </c>
    </row>
    <row r="45" spans="1:18" x14ac:dyDescent="0.25">
      <c r="A45" s="4" t="s">
        <v>55</v>
      </c>
      <c r="B45" s="4"/>
      <c r="C45" s="4"/>
      <c r="D45" s="4"/>
      <c r="E45" s="4"/>
      <c r="F45" s="7">
        <f t="shared" si="5"/>
        <v>0</v>
      </c>
      <c r="G45" s="4"/>
      <c r="H45" s="4"/>
      <c r="I45" s="4"/>
      <c r="J45" s="2">
        <f t="shared" si="8"/>
        <v>0</v>
      </c>
      <c r="K45" s="4"/>
      <c r="L45" s="4"/>
      <c r="M45" s="4"/>
      <c r="N45" s="2">
        <f t="shared" si="4"/>
        <v>0</v>
      </c>
      <c r="O45" s="4"/>
      <c r="P45" s="4"/>
      <c r="Q45" s="4"/>
      <c r="R45" s="3">
        <f t="shared" si="9"/>
        <v>0</v>
      </c>
    </row>
    <row r="46" spans="1:18" x14ac:dyDescent="0.25">
      <c r="A46" s="4" t="s">
        <v>205</v>
      </c>
      <c r="B46" s="4"/>
      <c r="C46" s="4"/>
      <c r="D46" s="4"/>
      <c r="E46" s="4"/>
      <c r="F46" s="7">
        <f t="shared" si="5"/>
        <v>0</v>
      </c>
      <c r="G46" s="4"/>
      <c r="H46" s="4"/>
      <c r="I46" s="4"/>
      <c r="J46" s="2">
        <f t="shared" si="8"/>
        <v>0</v>
      </c>
      <c r="K46" s="86">
        <v>150</v>
      </c>
      <c r="L46" s="4"/>
      <c r="M46" s="4"/>
      <c r="N46" s="2">
        <f t="shared" si="4"/>
        <v>150</v>
      </c>
      <c r="O46" s="4"/>
      <c r="P46" s="4"/>
      <c r="Q46" s="4"/>
      <c r="R46" s="3">
        <f t="shared" si="9"/>
        <v>150</v>
      </c>
    </row>
    <row r="47" spans="1:18" x14ac:dyDescent="0.25">
      <c r="A47" s="4"/>
      <c r="B47" s="4"/>
      <c r="C47" s="4"/>
      <c r="D47" s="4"/>
      <c r="E47" s="4"/>
      <c r="F47" s="7"/>
      <c r="G47" s="4"/>
      <c r="H47" s="4"/>
      <c r="I47" s="4"/>
      <c r="J47" s="2"/>
      <c r="K47" s="4"/>
      <c r="L47" s="4"/>
      <c r="M47" s="4"/>
      <c r="N47" s="2"/>
      <c r="O47" s="4"/>
      <c r="P47" s="4"/>
      <c r="Q47" s="4"/>
      <c r="R47" s="3"/>
    </row>
    <row r="48" spans="1:18" ht="15.75" thickBot="1" x14ac:dyDescent="0.3">
      <c r="A48" s="14" t="s">
        <v>56</v>
      </c>
      <c r="B48" s="14"/>
      <c r="C48" s="14">
        <f>SUM(C42:C47)</f>
        <v>12000.54</v>
      </c>
      <c r="D48" s="14">
        <f>SUM(D42:D47)</f>
        <v>512.62</v>
      </c>
      <c r="E48" s="14">
        <f>SUM(E42:E47)</f>
        <v>1.07</v>
      </c>
      <c r="F48" s="7">
        <f>C48+D48+E48</f>
        <v>12514.230000000001</v>
      </c>
      <c r="G48" s="14">
        <f>SUM(G42:G47)</f>
        <v>0.88</v>
      </c>
      <c r="H48" s="14">
        <f>SUM(H43:H47)</f>
        <v>0.9</v>
      </c>
      <c r="I48" s="14">
        <f>SUM(I42:I47)</f>
        <v>0.82</v>
      </c>
      <c r="J48" s="2">
        <f>F48+G48+H48+I48</f>
        <v>12516.83</v>
      </c>
      <c r="K48" s="14">
        <f t="shared" ref="K48:M48" si="10">SUM(K42:K47)</f>
        <v>150.74</v>
      </c>
      <c r="L48" s="14">
        <f t="shared" si="10"/>
        <v>0.75</v>
      </c>
      <c r="M48" s="14">
        <f t="shared" si="10"/>
        <v>0.72</v>
      </c>
      <c r="N48" s="2">
        <f>J48+K48+L48+M48</f>
        <v>12669.039999999999</v>
      </c>
      <c r="O48" s="14">
        <f>SUM(O41:O45)</f>
        <v>0.64</v>
      </c>
      <c r="P48" s="14">
        <f t="shared" ref="P48:Q48" si="11">SUM(P41:P45)</f>
        <v>0</v>
      </c>
      <c r="Q48" s="14">
        <f t="shared" si="11"/>
        <v>0</v>
      </c>
      <c r="R48" s="15">
        <f>N48+O48+P48+Q48</f>
        <v>12669.679999999998</v>
      </c>
    </row>
    <row r="49" spans="1:18" ht="15.75" thickTop="1" x14ac:dyDescent="0.25">
      <c r="A49" s="16"/>
      <c r="B49" s="16"/>
      <c r="C49" s="16"/>
      <c r="D49" s="16"/>
      <c r="E49" s="16"/>
      <c r="F49" s="17"/>
      <c r="G49" s="16"/>
      <c r="H49" s="16"/>
      <c r="I49" s="16"/>
      <c r="J49" s="17"/>
      <c r="K49" s="16"/>
      <c r="L49" s="16"/>
      <c r="M49" s="16"/>
      <c r="N49" s="18"/>
      <c r="O49" s="16"/>
      <c r="P49" s="16"/>
      <c r="Q49" s="16"/>
      <c r="R49" s="19"/>
    </row>
    <row r="50" spans="1:18" x14ac:dyDescent="0.25">
      <c r="A50" s="16" t="s">
        <v>57</v>
      </c>
      <c r="B50" s="16"/>
      <c r="C50" s="16">
        <f>C3-C39+C48</f>
        <v>24787.67</v>
      </c>
      <c r="D50" s="16">
        <f>D3-D39+D48</f>
        <v>24108.58</v>
      </c>
      <c r="E50" s="16">
        <f>E3-E39+E48</f>
        <v>23333.72</v>
      </c>
      <c r="F50" s="16"/>
      <c r="G50" s="16">
        <f t="shared" ref="G50:H50" si="12">G3-G39+G48</f>
        <v>22593.97</v>
      </c>
      <c r="H50" s="16">
        <f t="shared" si="12"/>
        <v>19710.300000000003</v>
      </c>
      <c r="I50" s="16">
        <f>I3-I39+I48</f>
        <v>18643.79</v>
      </c>
      <c r="J50" s="16"/>
      <c r="K50" s="16">
        <f t="shared" ref="K50:P50" si="13">K3-K39+K48</f>
        <v>18025.07</v>
      </c>
      <c r="L50" s="16">
        <f t="shared" si="13"/>
        <v>17739.72</v>
      </c>
      <c r="M50" s="16">
        <f t="shared" si="13"/>
        <v>16645.480000000003</v>
      </c>
      <c r="N50" s="16"/>
      <c r="O50" s="16">
        <f>O3-O39+O48</f>
        <v>16349.789999999999</v>
      </c>
      <c r="P50" s="16">
        <f t="shared" si="13"/>
        <v>-296.33</v>
      </c>
      <c r="Q50" s="16">
        <f>Q3-Q39+Q48</f>
        <v>-286.33</v>
      </c>
      <c r="R50" s="16"/>
    </row>
    <row r="51" spans="1:18" x14ac:dyDescent="0.25">
      <c r="A51" s="4"/>
      <c r="B51" s="4"/>
      <c r="C51" s="4"/>
      <c r="D51" s="4"/>
      <c r="E51" s="4"/>
      <c r="F51" s="5"/>
      <c r="G51" s="4"/>
      <c r="H51" s="4"/>
      <c r="I51" s="9"/>
      <c r="J51" s="5"/>
      <c r="K51" s="4"/>
      <c r="L51" s="4"/>
      <c r="M51" s="4"/>
      <c r="N51" s="2"/>
      <c r="O51" s="4"/>
      <c r="P51" s="4"/>
      <c r="Q51" s="4"/>
      <c r="R51" s="6"/>
    </row>
    <row r="52" spans="1:18" x14ac:dyDescent="0.25">
      <c r="A52" s="1" t="s">
        <v>58</v>
      </c>
      <c r="B52" s="4"/>
      <c r="C52" s="4"/>
      <c r="D52" s="4"/>
      <c r="E52" s="4"/>
      <c r="F52" s="5"/>
      <c r="G52" s="4"/>
      <c r="H52" s="4"/>
      <c r="I52" s="9"/>
      <c r="J52" s="5"/>
      <c r="K52" s="4"/>
      <c r="L52" s="4"/>
      <c r="M52" s="4"/>
      <c r="N52" s="2"/>
      <c r="O52" s="4"/>
      <c r="P52" s="4"/>
      <c r="Q52" s="4"/>
      <c r="R52" s="6"/>
    </row>
    <row r="53" spans="1:18" x14ac:dyDescent="0.25">
      <c r="A53" s="4" t="s">
        <v>60</v>
      </c>
      <c r="C53" s="4">
        <v>1162.18</v>
      </c>
      <c r="D53" s="4">
        <v>482.24</v>
      </c>
      <c r="E53" s="4">
        <v>706.31</v>
      </c>
      <c r="F53" s="5"/>
      <c r="G53" s="4">
        <v>965.68</v>
      </c>
      <c r="H53" s="4">
        <v>1081.1099999999999</v>
      </c>
      <c r="I53" s="4">
        <v>13.78</v>
      </c>
      <c r="J53" s="5"/>
      <c r="K53" s="4">
        <v>394.32</v>
      </c>
      <c r="L53" s="4">
        <v>1108.22</v>
      </c>
      <c r="M53" s="11">
        <v>1013.26</v>
      </c>
      <c r="N53" s="2"/>
      <c r="O53" s="4"/>
      <c r="P53" s="4"/>
      <c r="Q53" s="4"/>
      <c r="R53" s="6"/>
    </row>
    <row r="54" spans="1:18" x14ac:dyDescent="0.25">
      <c r="A54" s="4" t="s">
        <v>61</v>
      </c>
      <c r="B54" s="4"/>
      <c r="C54" s="4">
        <v>10</v>
      </c>
      <c r="D54" s="4">
        <v>10</v>
      </c>
      <c r="E54" s="4">
        <v>10</v>
      </c>
      <c r="F54" s="5"/>
      <c r="G54" s="4">
        <v>10</v>
      </c>
      <c r="H54" s="4">
        <v>10</v>
      </c>
      <c r="I54" s="4">
        <v>10</v>
      </c>
      <c r="J54" s="5"/>
      <c r="K54" s="4">
        <v>10</v>
      </c>
      <c r="L54" s="4">
        <v>10</v>
      </c>
      <c r="M54" s="4">
        <v>10</v>
      </c>
      <c r="N54" s="2"/>
      <c r="O54" s="4">
        <v>10</v>
      </c>
      <c r="P54" s="4">
        <v>10</v>
      </c>
      <c r="Q54" s="4">
        <v>10</v>
      </c>
      <c r="R54" s="6"/>
    </row>
    <row r="55" spans="1:18" x14ac:dyDescent="0.25">
      <c r="A55" s="4" t="s">
        <v>59</v>
      </c>
      <c r="B55" s="4"/>
      <c r="C55" s="4">
        <v>23615.49</v>
      </c>
      <c r="D55" s="4">
        <v>23616.34</v>
      </c>
      <c r="E55" s="4">
        <v>22617.41</v>
      </c>
      <c r="F55" s="5"/>
      <c r="G55" s="4">
        <v>21618.29</v>
      </c>
      <c r="H55" s="4">
        <v>18619.189999999999</v>
      </c>
      <c r="I55" s="4">
        <v>18620.009999999998</v>
      </c>
      <c r="J55" s="5"/>
      <c r="K55" s="4">
        <v>17620.75</v>
      </c>
      <c r="L55" s="4">
        <v>16621.5</v>
      </c>
      <c r="M55" s="4">
        <v>15622.22</v>
      </c>
      <c r="N55" s="2"/>
      <c r="O55" s="4"/>
      <c r="P55" s="4"/>
      <c r="Q55" s="4"/>
      <c r="R55" s="6"/>
    </row>
    <row r="56" spans="1:18" x14ac:dyDescent="0.25">
      <c r="A56" s="4" t="s">
        <v>62</v>
      </c>
      <c r="B56" s="4"/>
      <c r="C56" s="4"/>
      <c r="D56" s="4"/>
      <c r="E56" s="4"/>
      <c r="F56" s="5"/>
      <c r="G56" s="4"/>
      <c r="H56" s="4"/>
      <c r="I56" s="4"/>
      <c r="J56" s="5"/>
      <c r="K56" s="4"/>
      <c r="L56" s="4"/>
      <c r="M56" s="11"/>
      <c r="N56" s="2"/>
      <c r="O56" s="4"/>
      <c r="P56" s="4"/>
      <c r="Q56" s="4"/>
      <c r="R56" s="6"/>
    </row>
    <row r="57" spans="1:18" x14ac:dyDescent="0.25">
      <c r="A57" s="20" t="s">
        <v>63</v>
      </c>
      <c r="B57" s="20"/>
      <c r="C57" s="20">
        <f>SUM(C53:C56)</f>
        <v>24787.670000000002</v>
      </c>
      <c r="D57" s="20">
        <f>SUM(D53:D56)</f>
        <v>24108.58</v>
      </c>
      <c r="E57" s="20">
        <f>SUM(E53:E56)</f>
        <v>23333.72</v>
      </c>
      <c r="F57" s="20"/>
      <c r="G57" s="20">
        <f>SUM(G53:G56)</f>
        <v>22593.97</v>
      </c>
      <c r="H57" s="20">
        <f>SUM(H53:H56)</f>
        <v>19710.3</v>
      </c>
      <c r="I57" s="20">
        <f>SUM(I53:I56)</f>
        <v>18643.789999999997</v>
      </c>
      <c r="J57" s="20"/>
      <c r="K57" s="20">
        <f t="shared" ref="K57:M57" si="14">SUM(K53:K56)</f>
        <v>18025.07</v>
      </c>
      <c r="L57" s="20">
        <f t="shared" si="14"/>
        <v>17739.72</v>
      </c>
      <c r="M57" s="20">
        <f t="shared" si="14"/>
        <v>16645.48</v>
      </c>
      <c r="N57" s="20"/>
      <c r="O57" s="20">
        <f t="shared" ref="O57" si="15">SUM(O53:O56)</f>
        <v>10</v>
      </c>
      <c r="P57" s="20">
        <f t="shared" ref="P57" si="16">SUM(P53:P56)</f>
        <v>10</v>
      </c>
      <c r="Q57" s="20">
        <f>SUM(Q52:Q55)-Q56</f>
        <v>10</v>
      </c>
      <c r="R57" s="20"/>
    </row>
    <row r="58" spans="1:18" x14ac:dyDescent="0.25">
      <c r="A58" s="4"/>
      <c r="B58" s="4"/>
      <c r="C58" s="4"/>
      <c r="D58" s="4"/>
      <c r="E58" s="4"/>
      <c r="F58" s="5"/>
      <c r="G58" s="4"/>
      <c r="H58" s="4"/>
      <c r="I58" s="4"/>
      <c r="J58" s="5"/>
      <c r="K58" s="4"/>
      <c r="L58" s="4"/>
      <c r="M58" s="4"/>
      <c r="N58" s="2"/>
      <c r="O58" s="4"/>
      <c r="P58" s="4"/>
      <c r="Q58" s="4"/>
      <c r="R58" s="6"/>
    </row>
    <row r="59" spans="1:18" x14ac:dyDescent="0.25">
      <c r="C59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I13" sqref="I13"/>
    </sheetView>
  </sheetViews>
  <sheetFormatPr defaultRowHeight="15" x14ac:dyDescent="0.25"/>
  <cols>
    <col min="1" max="1" width="16.140625" customWidth="1"/>
    <col min="4" max="4" width="14.140625" customWidth="1"/>
    <col min="5" max="5" width="16.140625" customWidth="1"/>
  </cols>
  <sheetData>
    <row r="1" spans="1:7" x14ac:dyDescent="0.25">
      <c r="A1" s="87" t="s">
        <v>64</v>
      </c>
      <c r="B1" s="87"/>
      <c r="C1" s="87"/>
      <c r="D1" s="87"/>
      <c r="E1" s="87"/>
      <c r="F1" s="87"/>
      <c r="G1" s="87"/>
    </row>
    <row r="2" spans="1:7" x14ac:dyDescent="0.25">
      <c r="A2" s="87"/>
      <c r="B2" s="87"/>
      <c r="C2" s="87"/>
      <c r="D2" s="87"/>
      <c r="E2" s="87"/>
      <c r="F2" s="87"/>
      <c r="G2" s="87"/>
    </row>
    <row r="4" spans="1:7" x14ac:dyDescent="0.25">
      <c r="A4" s="21"/>
      <c r="B4" s="22"/>
      <c r="C4" s="23" t="s">
        <v>65</v>
      </c>
      <c r="D4" s="23" t="s">
        <v>66</v>
      </c>
      <c r="E4" s="23" t="s">
        <v>67</v>
      </c>
      <c r="F4" s="23" t="s">
        <v>68</v>
      </c>
      <c r="G4" s="23"/>
    </row>
    <row r="5" spans="1:7" x14ac:dyDescent="0.25">
      <c r="A5" s="21" t="s">
        <v>16</v>
      </c>
      <c r="B5" s="22">
        <v>10</v>
      </c>
      <c r="C5" s="22"/>
      <c r="D5" s="22"/>
      <c r="E5" s="22"/>
      <c r="F5" s="22"/>
      <c r="G5" s="22"/>
    </row>
    <row r="6" spans="1:7" x14ac:dyDescent="0.25">
      <c r="A6" s="21" t="s">
        <v>69</v>
      </c>
      <c r="B6" s="22"/>
      <c r="C6" s="22"/>
      <c r="D6" s="22"/>
      <c r="E6" s="24"/>
      <c r="F6" s="22"/>
      <c r="G6" s="22"/>
    </row>
    <row r="7" spans="1:7" x14ac:dyDescent="0.25">
      <c r="A7" s="21" t="s">
        <v>70</v>
      </c>
      <c r="B7" s="22"/>
      <c r="C7" s="22"/>
      <c r="D7" s="22"/>
      <c r="E7" s="24"/>
      <c r="F7" s="22"/>
      <c r="G7" s="22"/>
    </row>
    <row r="8" spans="1:7" x14ac:dyDescent="0.25">
      <c r="A8" s="21" t="s">
        <v>71</v>
      </c>
      <c r="B8" s="22"/>
      <c r="C8" s="22"/>
      <c r="D8" s="22"/>
      <c r="E8" s="22"/>
      <c r="F8" s="22"/>
      <c r="G8" s="22"/>
    </row>
    <row r="9" spans="1:7" x14ac:dyDescent="0.25">
      <c r="A9" s="25" t="s">
        <v>72</v>
      </c>
      <c r="B9" s="22"/>
      <c r="C9" s="22"/>
      <c r="D9" s="22"/>
      <c r="E9" s="22"/>
      <c r="F9" s="26"/>
      <c r="G9" s="22"/>
    </row>
    <row r="10" spans="1:7" x14ac:dyDescent="0.25">
      <c r="A10" s="21" t="s">
        <v>73</v>
      </c>
      <c r="B10" s="22"/>
      <c r="C10" s="22"/>
      <c r="D10" s="22"/>
      <c r="E10" s="22"/>
      <c r="F10" s="22"/>
      <c r="G10" s="22"/>
    </row>
    <row r="11" spans="1:7" x14ac:dyDescent="0.25">
      <c r="A11" s="27" t="s">
        <v>74</v>
      </c>
      <c r="B11" s="23"/>
      <c r="C11" s="23">
        <f>SUM(C7:C10)</f>
        <v>0</v>
      </c>
      <c r="D11" s="23">
        <f>SUM(D6:D10)</f>
        <v>0</v>
      </c>
      <c r="E11" s="22"/>
      <c r="F11" s="22"/>
      <c r="G11" s="22"/>
    </row>
    <row r="12" spans="1:7" x14ac:dyDescent="0.25">
      <c r="A12" s="21"/>
      <c r="B12" s="22"/>
      <c r="C12" s="22"/>
      <c r="D12" s="22"/>
      <c r="E12" s="22"/>
      <c r="F12" s="22"/>
      <c r="G12" s="22"/>
    </row>
    <row r="13" spans="1:7" x14ac:dyDescent="0.25">
      <c r="A13" s="27" t="s">
        <v>57</v>
      </c>
      <c r="B13" s="23"/>
      <c r="C13" s="23">
        <f>B5-D11+C11</f>
        <v>10</v>
      </c>
      <c r="D13" s="22"/>
      <c r="E13" s="22"/>
      <c r="F13" s="22"/>
      <c r="G13" s="22"/>
    </row>
  </sheetData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39" workbookViewId="0">
      <selection activeCell="I54" sqref="I54"/>
    </sheetView>
  </sheetViews>
  <sheetFormatPr defaultRowHeight="15" x14ac:dyDescent="0.25"/>
  <cols>
    <col min="1" max="1" width="11.85546875" style="65" customWidth="1"/>
    <col min="2" max="2" width="14.85546875" style="65" customWidth="1"/>
    <col min="3" max="3" width="38" style="65" customWidth="1"/>
    <col min="4" max="4" width="38.140625" style="65" customWidth="1"/>
    <col min="5" max="5" width="16.42578125" style="65" customWidth="1"/>
    <col min="6" max="6" width="13" style="65" customWidth="1"/>
    <col min="7" max="7" width="11.85546875" style="65" bestFit="1" customWidth="1"/>
    <col min="8" max="8" width="9.140625" style="65"/>
    <col min="9" max="9" width="16.28515625" style="65" customWidth="1"/>
    <col min="10" max="10" width="10.7109375" style="65" customWidth="1"/>
    <col min="11" max="16384" width="9.140625" style="65"/>
  </cols>
  <sheetData>
    <row r="1" spans="1:10" x14ac:dyDescent="0.25">
      <c r="A1" s="88" t="s">
        <v>126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0" ht="18.75" x14ac:dyDescent="0.3">
      <c r="A4" s="67" t="s">
        <v>75</v>
      </c>
      <c r="B4" s="68" t="s">
        <v>76</v>
      </c>
      <c r="C4" s="69" t="s">
        <v>77</v>
      </c>
      <c r="D4" s="70" t="s">
        <v>78</v>
      </c>
      <c r="E4" s="71" t="s">
        <v>79</v>
      </c>
      <c r="F4" s="72" t="s">
        <v>80</v>
      </c>
      <c r="G4" s="73" t="s">
        <v>81</v>
      </c>
      <c r="H4" s="74" t="s">
        <v>82</v>
      </c>
      <c r="I4" s="75" t="s">
        <v>83</v>
      </c>
      <c r="J4" s="76" t="s">
        <v>84</v>
      </c>
    </row>
    <row r="5" spans="1:10" s="78" customFormat="1" ht="18.75" x14ac:dyDescent="0.3">
      <c r="A5" s="49" t="s">
        <v>130</v>
      </c>
      <c r="B5" s="49" t="s">
        <v>85</v>
      </c>
      <c r="C5" s="49" t="s">
        <v>86</v>
      </c>
      <c r="D5" s="49" t="s">
        <v>34</v>
      </c>
      <c r="E5" s="49" t="s">
        <v>131</v>
      </c>
      <c r="F5" s="50">
        <v>10</v>
      </c>
      <c r="G5" s="51">
        <v>10</v>
      </c>
      <c r="H5" s="50"/>
      <c r="I5" s="49"/>
      <c r="J5" s="49"/>
    </row>
    <row r="6" spans="1:10" s="78" customFormat="1" ht="18.75" x14ac:dyDescent="0.3">
      <c r="A6" s="49" t="s">
        <v>132</v>
      </c>
      <c r="B6" s="77" t="s">
        <v>133</v>
      </c>
      <c r="C6" s="49" t="s">
        <v>134</v>
      </c>
      <c r="D6" s="49" t="s">
        <v>34</v>
      </c>
      <c r="E6" s="49" t="s">
        <v>135</v>
      </c>
      <c r="F6" s="50">
        <v>50</v>
      </c>
      <c r="G6" s="51">
        <v>50</v>
      </c>
      <c r="H6" s="50"/>
      <c r="I6" s="49"/>
      <c r="J6" s="49"/>
    </row>
    <row r="7" spans="1:10" s="64" customFormat="1" ht="18.75" x14ac:dyDescent="0.3">
      <c r="A7" s="53" t="s">
        <v>136</v>
      </c>
      <c r="B7" s="63" t="s">
        <v>137</v>
      </c>
      <c r="C7" s="53" t="s">
        <v>128</v>
      </c>
      <c r="D7" s="53" t="s">
        <v>129</v>
      </c>
      <c r="E7" s="53"/>
      <c r="F7" s="54">
        <v>206.38</v>
      </c>
      <c r="G7" s="54">
        <v>194.05</v>
      </c>
      <c r="H7" s="54">
        <v>12.33</v>
      </c>
      <c r="I7" s="53" t="s">
        <v>158</v>
      </c>
      <c r="J7" s="53"/>
    </row>
    <row r="8" spans="1:10" s="78" customFormat="1" ht="18.75" x14ac:dyDescent="0.3">
      <c r="A8" s="49" t="s">
        <v>138</v>
      </c>
      <c r="B8" s="77" t="s">
        <v>140</v>
      </c>
      <c r="C8" s="49" t="s">
        <v>87</v>
      </c>
      <c r="D8" s="49" t="s">
        <v>141</v>
      </c>
      <c r="E8" s="49" t="s">
        <v>127</v>
      </c>
      <c r="F8" s="50">
        <v>296.33</v>
      </c>
      <c r="G8" s="51">
        <v>296.33</v>
      </c>
      <c r="H8" s="50"/>
      <c r="I8" s="49"/>
      <c r="J8" s="49"/>
    </row>
    <row r="9" spans="1:10" s="78" customFormat="1" ht="18.75" x14ac:dyDescent="0.3">
      <c r="A9" s="49" t="s">
        <v>138</v>
      </c>
      <c r="B9" s="77" t="s">
        <v>142</v>
      </c>
      <c r="C9" s="49" t="s">
        <v>143</v>
      </c>
      <c r="D9" s="49" t="s">
        <v>144</v>
      </c>
      <c r="E9" s="49" t="s">
        <v>145</v>
      </c>
      <c r="F9" s="50">
        <v>494</v>
      </c>
      <c r="G9" s="51">
        <v>494</v>
      </c>
      <c r="H9" s="50"/>
      <c r="I9" s="49"/>
      <c r="J9" s="49"/>
    </row>
    <row r="10" spans="1:10" s="78" customFormat="1" ht="18.75" x14ac:dyDescent="0.3">
      <c r="A10" s="49" t="s">
        <v>139</v>
      </c>
      <c r="B10" s="77" t="s">
        <v>137</v>
      </c>
      <c r="C10" s="49" t="s">
        <v>146</v>
      </c>
      <c r="D10" s="49" t="s">
        <v>147</v>
      </c>
      <c r="E10" s="49" t="s">
        <v>131</v>
      </c>
      <c r="F10" s="50">
        <v>135</v>
      </c>
      <c r="G10" s="51">
        <v>135</v>
      </c>
      <c r="H10" s="50"/>
      <c r="I10" s="49"/>
      <c r="J10" s="49"/>
    </row>
    <row r="11" spans="1:10" ht="18.75" x14ac:dyDescent="0.3">
      <c r="A11" s="49" t="s">
        <v>148</v>
      </c>
      <c r="B11" s="77" t="s">
        <v>149</v>
      </c>
      <c r="C11" s="79" t="s">
        <v>128</v>
      </c>
      <c r="D11" s="49" t="s">
        <v>129</v>
      </c>
      <c r="F11" s="50">
        <v>157.6</v>
      </c>
      <c r="G11" s="51">
        <v>157.6</v>
      </c>
      <c r="H11" s="30"/>
      <c r="I11" s="29"/>
      <c r="J11" s="29"/>
    </row>
    <row r="12" spans="1:10" ht="18.75" x14ac:dyDescent="0.3">
      <c r="A12" s="49" t="s">
        <v>150</v>
      </c>
      <c r="B12" s="77" t="s">
        <v>151</v>
      </c>
      <c r="C12" s="79" t="s">
        <v>152</v>
      </c>
      <c r="D12" s="49" t="s">
        <v>153</v>
      </c>
      <c r="E12" s="49" t="s">
        <v>154</v>
      </c>
      <c r="F12" s="50">
        <v>180</v>
      </c>
      <c r="G12" s="51">
        <v>180</v>
      </c>
    </row>
    <row r="13" spans="1:10" s="62" customFormat="1" ht="18.75" x14ac:dyDescent="0.3">
      <c r="A13" s="53" t="s">
        <v>155</v>
      </c>
      <c r="B13" s="63" t="s">
        <v>156</v>
      </c>
      <c r="C13" s="53" t="s">
        <v>88</v>
      </c>
      <c r="D13" s="53" t="s">
        <v>157</v>
      </c>
      <c r="E13" s="53" t="s">
        <v>132</v>
      </c>
      <c r="F13" s="54">
        <v>72</v>
      </c>
      <c r="G13" s="55">
        <v>60</v>
      </c>
      <c r="H13" s="55">
        <v>12</v>
      </c>
      <c r="I13" s="62">
        <v>919707103</v>
      </c>
    </row>
    <row r="14" spans="1:10" ht="18.75" x14ac:dyDescent="0.3">
      <c r="A14" s="49" t="s">
        <v>160</v>
      </c>
      <c r="B14" s="77" t="s">
        <v>161</v>
      </c>
      <c r="C14" s="49" t="s">
        <v>163</v>
      </c>
      <c r="D14" s="49" t="s">
        <v>28</v>
      </c>
      <c r="F14" s="50">
        <v>70</v>
      </c>
      <c r="G14" s="51">
        <v>70</v>
      </c>
    </row>
    <row r="15" spans="1:10" ht="18.75" x14ac:dyDescent="0.3">
      <c r="A15" s="49" t="s">
        <v>160</v>
      </c>
      <c r="B15" s="83" t="s">
        <v>162</v>
      </c>
      <c r="C15" s="49" t="s">
        <v>87</v>
      </c>
      <c r="D15" s="49" t="s">
        <v>141</v>
      </c>
      <c r="E15" s="79" t="s">
        <v>138</v>
      </c>
      <c r="F15" s="80">
        <v>296.33</v>
      </c>
      <c r="G15" s="51">
        <v>296.33</v>
      </c>
    </row>
    <row r="16" spans="1:10" ht="18.75" x14ac:dyDescent="0.3">
      <c r="A16" s="49" t="s">
        <v>164</v>
      </c>
      <c r="B16" s="49" t="s">
        <v>85</v>
      </c>
      <c r="C16" s="79" t="s">
        <v>86</v>
      </c>
      <c r="D16" s="49" t="s">
        <v>34</v>
      </c>
      <c r="F16" s="50">
        <v>30</v>
      </c>
      <c r="G16" s="51">
        <v>30</v>
      </c>
    </row>
    <row r="17" spans="1:10" ht="18.75" x14ac:dyDescent="0.3">
      <c r="A17" s="79" t="s">
        <v>165</v>
      </c>
      <c r="B17" s="83" t="s">
        <v>168</v>
      </c>
      <c r="C17" s="79" t="s">
        <v>128</v>
      </c>
      <c r="D17" s="49" t="s">
        <v>129</v>
      </c>
      <c r="F17" s="50">
        <v>354.3</v>
      </c>
      <c r="G17" s="51">
        <v>354.3</v>
      </c>
      <c r="J17" s="50"/>
    </row>
    <row r="18" spans="1:10" s="79" customFormat="1" ht="18.75" x14ac:dyDescent="0.3">
      <c r="A18" s="49" t="s">
        <v>166</v>
      </c>
      <c r="B18" s="83" t="s">
        <v>169</v>
      </c>
      <c r="C18" s="49" t="s">
        <v>87</v>
      </c>
      <c r="D18" s="49" t="s">
        <v>141</v>
      </c>
      <c r="E18" s="79" t="s">
        <v>171</v>
      </c>
      <c r="F18" s="80">
        <v>296.33</v>
      </c>
      <c r="G18" s="51">
        <v>296.33</v>
      </c>
    </row>
    <row r="19" spans="1:10" ht="18.75" x14ac:dyDescent="0.3">
      <c r="A19" s="49" t="s">
        <v>167</v>
      </c>
      <c r="B19" s="83" t="s">
        <v>170</v>
      </c>
      <c r="C19" s="79" t="s">
        <v>172</v>
      </c>
      <c r="D19" s="49" t="s">
        <v>153</v>
      </c>
      <c r="E19" s="79" t="s">
        <v>173</v>
      </c>
      <c r="F19" s="50">
        <v>60</v>
      </c>
      <c r="G19" s="51">
        <v>60</v>
      </c>
      <c r="J19" s="50"/>
    </row>
    <row r="20" spans="1:10" ht="18.75" x14ac:dyDescent="0.3">
      <c r="A20" s="49" t="s">
        <v>174</v>
      </c>
      <c r="B20" s="79" t="s">
        <v>85</v>
      </c>
      <c r="C20" s="49" t="s">
        <v>87</v>
      </c>
      <c r="D20" s="49" t="s">
        <v>141</v>
      </c>
      <c r="E20" s="49"/>
      <c r="F20" s="80">
        <v>296.33</v>
      </c>
      <c r="G20" s="51">
        <v>296.33</v>
      </c>
      <c r="H20" s="81"/>
      <c r="I20" s="49"/>
    </row>
    <row r="21" spans="1:10" ht="18.75" x14ac:dyDescent="0.3">
      <c r="A21" s="49" t="s">
        <v>174</v>
      </c>
      <c r="B21" s="79" t="s">
        <v>85</v>
      </c>
      <c r="C21" s="79" t="s">
        <v>86</v>
      </c>
      <c r="D21" s="49" t="s">
        <v>34</v>
      </c>
      <c r="E21" s="79" t="s">
        <v>160</v>
      </c>
      <c r="F21" s="50">
        <v>15</v>
      </c>
      <c r="G21" s="51">
        <v>15</v>
      </c>
      <c r="H21" s="81"/>
      <c r="I21" s="49"/>
    </row>
    <row r="22" spans="1:10" s="62" customFormat="1" ht="18.75" x14ac:dyDescent="0.3">
      <c r="A22" s="53" t="s">
        <v>174</v>
      </c>
      <c r="B22" s="84" t="s">
        <v>85</v>
      </c>
      <c r="C22" s="84" t="s">
        <v>175</v>
      </c>
      <c r="D22" s="53" t="s">
        <v>176</v>
      </c>
      <c r="E22" s="84" t="s">
        <v>177</v>
      </c>
      <c r="F22" s="54">
        <v>2511.1999999999998</v>
      </c>
      <c r="G22" s="55">
        <v>2131</v>
      </c>
      <c r="H22" s="54">
        <v>380.2</v>
      </c>
      <c r="I22" s="54" t="s">
        <v>178</v>
      </c>
    </row>
    <row r="23" spans="1:10" s="62" customFormat="1" ht="18.75" x14ac:dyDescent="0.3">
      <c r="A23" s="53" t="s">
        <v>179</v>
      </c>
      <c r="B23" s="84" t="s">
        <v>85</v>
      </c>
      <c r="C23" s="84" t="s">
        <v>180</v>
      </c>
      <c r="D23" s="53" t="s">
        <v>181</v>
      </c>
      <c r="E23" s="84" t="s">
        <v>182</v>
      </c>
      <c r="F23" s="54">
        <v>62.04</v>
      </c>
      <c r="G23" s="55">
        <v>51.7</v>
      </c>
      <c r="H23" s="54">
        <v>10.34</v>
      </c>
      <c r="I23" s="54" t="s">
        <v>183</v>
      </c>
    </row>
    <row r="24" spans="1:10" ht="18.75" x14ac:dyDescent="0.3">
      <c r="A24" s="49" t="s">
        <v>184</v>
      </c>
      <c r="B24" s="49" t="s">
        <v>85</v>
      </c>
      <c r="C24" s="79" t="s">
        <v>87</v>
      </c>
      <c r="D24" s="49" t="s">
        <v>141</v>
      </c>
      <c r="E24" s="49" t="s">
        <v>191</v>
      </c>
      <c r="F24" s="50">
        <v>296.33</v>
      </c>
      <c r="G24" s="51">
        <v>296.33</v>
      </c>
      <c r="H24" s="81"/>
      <c r="I24" s="49"/>
    </row>
    <row r="25" spans="1:10" ht="18.75" x14ac:dyDescent="0.3">
      <c r="A25" s="49" t="s">
        <v>184</v>
      </c>
      <c r="B25" s="49" t="s">
        <v>85</v>
      </c>
      <c r="C25" s="79" t="s">
        <v>86</v>
      </c>
      <c r="D25" s="49" t="s">
        <v>34</v>
      </c>
      <c r="E25" s="49" t="s">
        <v>192</v>
      </c>
      <c r="F25" s="50">
        <v>10</v>
      </c>
      <c r="G25" s="51">
        <v>10</v>
      </c>
    </row>
    <row r="26" spans="1:10" s="62" customFormat="1" ht="18.75" x14ac:dyDescent="0.3">
      <c r="A26" s="53" t="s">
        <v>185</v>
      </c>
      <c r="B26" s="85" t="s">
        <v>188</v>
      </c>
      <c r="C26" s="84" t="s">
        <v>88</v>
      </c>
      <c r="D26" s="53" t="s">
        <v>157</v>
      </c>
      <c r="E26" s="84" t="s">
        <v>193</v>
      </c>
      <c r="F26" s="54">
        <v>72</v>
      </c>
      <c r="G26" s="55">
        <v>60</v>
      </c>
      <c r="H26" s="55">
        <v>12</v>
      </c>
      <c r="I26" s="62">
        <v>919707103</v>
      </c>
    </row>
    <row r="27" spans="1:10" ht="18.75" x14ac:dyDescent="0.3">
      <c r="A27" s="49" t="s">
        <v>186</v>
      </c>
      <c r="B27" s="83" t="s">
        <v>189</v>
      </c>
      <c r="C27" s="49" t="s">
        <v>143</v>
      </c>
      <c r="D27" s="49" t="s">
        <v>144</v>
      </c>
      <c r="E27" s="49"/>
      <c r="F27" s="50">
        <v>548</v>
      </c>
      <c r="G27" s="51">
        <v>548</v>
      </c>
    </row>
    <row r="28" spans="1:10" ht="18.75" x14ac:dyDescent="0.3">
      <c r="A28" s="49" t="s">
        <v>187</v>
      </c>
      <c r="B28" s="83" t="s">
        <v>190</v>
      </c>
      <c r="C28" s="79" t="s">
        <v>128</v>
      </c>
      <c r="D28" s="49" t="s">
        <v>129</v>
      </c>
      <c r="E28" s="49"/>
      <c r="F28" s="50">
        <v>141</v>
      </c>
      <c r="G28" s="51">
        <v>141</v>
      </c>
    </row>
    <row r="29" spans="1:10" ht="18.75" x14ac:dyDescent="0.3">
      <c r="A29" s="49" t="s">
        <v>198</v>
      </c>
      <c r="B29" s="65" t="s">
        <v>85</v>
      </c>
      <c r="C29" s="79" t="s">
        <v>87</v>
      </c>
      <c r="D29" s="49" t="s">
        <v>141</v>
      </c>
      <c r="E29" s="49" t="s">
        <v>200</v>
      </c>
      <c r="F29" s="50">
        <v>296.33</v>
      </c>
      <c r="G29" s="51">
        <v>296.33</v>
      </c>
    </row>
    <row r="30" spans="1:10" ht="18.75" x14ac:dyDescent="0.3">
      <c r="A30" s="49" t="s">
        <v>198</v>
      </c>
      <c r="B30" s="65" t="s">
        <v>85</v>
      </c>
      <c r="C30" s="79" t="s">
        <v>86</v>
      </c>
      <c r="D30" s="49" t="s">
        <v>34</v>
      </c>
      <c r="E30" s="49" t="s">
        <v>199</v>
      </c>
      <c r="F30" s="50">
        <v>20</v>
      </c>
      <c r="G30" s="51">
        <v>20</v>
      </c>
      <c r="H30" s="81"/>
      <c r="I30" s="49"/>
    </row>
    <row r="31" spans="1:10" ht="18.75" x14ac:dyDescent="0.3">
      <c r="A31" s="49" t="s">
        <v>203</v>
      </c>
      <c r="B31" s="83" t="s">
        <v>204</v>
      </c>
      <c r="C31" s="79" t="s">
        <v>128</v>
      </c>
      <c r="D31" s="49" t="s">
        <v>129</v>
      </c>
      <c r="E31" s="49"/>
      <c r="F31" s="50">
        <v>84.8</v>
      </c>
      <c r="G31" s="51">
        <v>84.4</v>
      </c>
    </row>
    <row r="32" spans="1:10" s="62" customFormat="1" ht="18.75" x14ac:dyDescent="0.3">
      <c r="A32" s="53" t="s">
        <v>201</v>
      </c>
      <c r="B32" s="85" t="s">
        <v>202</v>
      </c>
      <c r="C32" s="84" t="s">
        <v>88</v>
      </c>
      <c r="D32" s="53" t="s">
        <v>157</v>
      </c>
      <c r="E32" s="84" t="s">
        <v>193</v>
      </c>
      <c r="F32" s="54">
        <v>72</v>
      </c>
      <c r="G32" s="55">
        <v>60</v>
      </c>
      <c r="H32" s="55">
        <v>12</v>
      </c>
      <c r="I32" s="62">
        <v>919707103</v>
      </c>
    </row>
    <row r="33" spans="1:10" ht="18.75" x14ac:dyDescent="0.3">
      <c r="A33" s="49" t="s">
        <v>206</v>
      </c>
      <c r="B33" s="65" t="s">
        <v>85</v>
      </c>
      <c r="C33" s="79" t="s">
        <v>87</v>
      </c>
      <c r="D33" s="49" t="s">
        <v>141</v>
      </c>
      <c r="E33" s="49" t="s">
        <v>200</v>
      </c>
      <c r="F33" s="50">
        <v>296.33</v>
      </c>
      <c r="G33" s="51">
        <v>296.33</v>
      </c>
    </row>
    <row r="34" spans="1:10" ht="18.75" x14ac:dyDescent="0.3">
      <c r="A34" s="49" t="s">
        <v>207</v>
      </c>
      <c r="B34" s="83" t="s">
        <v>209</v>
      </c>
      <c r="C34" s="79" t="s">
        <v>128</v>
      </c>
      <c r="D34" s="49" t="s">
        <v>129</v>
      </c>
      <c r="E34" s="49"/>
      <c r="F34" s="50">
        <v>86.1</v>
      </c>
      <c r="G34" s="51">
        <v>86.1</v>
      </c>
    </row>
    <row r="35" spans="1:10" ht="18.75" x14ac:dyDescent="0.3">
      <c r="A35" s="49" t="s">
        <v>208</v>
      </c>
      <c r="B35" s="83" t="s">
        <v>210</v>
      </c>
      <c r="C35" s="79" t="s">
        <v>212</v>
      </c>
      <c r="D35" s="49" t="s">
        <v>213</v>
      </c>
      <c r="E35" s="49"/>
      <c r="F35" s="50">
        <v>100</v>
      </c>
      <c r="G35" s="51">
        <v>100</v>
      </c>
    </row>
    <row r="36" spans="1:10" ht="18.75" x14ac:dyDescent="0.3">
      <c r="A36" s="49" t="s">
        <v>211</v>
      </c>
      <c r="B36" s="79" t="s">
        <v>85</v>
      </c>
      <c r="C36" s="79" t="s">
        <v>86</v>
      </c>
      <c r="D36" s="49" t="s">
        <v>34</v>
      </c>
      <c r="F36" s="50">
        <v>100</v>
      </c>
      <c r="G36" s="51">
        <v>100</v>
      </c>
    </row>
    <row r="37" spans="1:10" ht="18.75" x14ac:dyDescent="0.3">
      <c r="A37" s="49" t="s">
        <v>214</v>
      </c>
      <c r="B37" s="83" t="s">
        <v>216</v>
      </c>
      <c r="C37" s="79" t="s">
        <v>163</v>
      </c>
      <c r="D37" s="49" t="s">
        <v>219</v>
      </c>
      <c r="F37" s="50">
        <v>100</v>
      </c>
      <c r="G37" s="51">
        <v>100</v>
      </c>
    </row>
    <row r="38" spans="1:10" ht="18.75" x14ac:dyDescent="0.3">
      <c r="A38" s="49" t="s">
        <v>215</v>
      </c>
      <c r="B38" s="79" t="s">
        <v>85</v>
      </c>
      <c r="C38" s="79" t="s">
        <v>217</v>
      </c>
      <c r="D38" s="49" t="s">
        <v>218</v>
      </c>
      <c r="F38" s="50">
        <v>50</v>
      </c>
      <c r="G38" s="51">
        <v>50</v>
      </c>
    </row>
    <row r="39" spans="1:10" ht="18.75" x14ac:dyDescent="0.3">
      <c r="A39" s="49" t="s">
        <v>215</v>
      </c>
      <c r="B39" s="79" t="s">
        <v>85</v>
      </c>
      <c r="C39" s="79" t="s">
        <v>87</v>
      </c>
      <c r="D39" s="49" t="s">
        <v>141</v>
      </c>
      <c r="E39" s="49" t="s">
        <v>200</v>
      </c>
      <c r="F39" s="50">
        <v>296.33</v>
      </c>
      <c r="G39" s="51">
        <v>296.33</v>
      </c>
    </row>
    <row r="40" spans="1:10" ht="18.75" x14ac:dyDescent="0.3">
      <c r="A40" s="49" t="s">
        <v>215</v>
      </c>
      <c r="B40" s="79" t="s">
        <v>85</v>
      </c>
      <c r="C40" s="79" t="s">
        <v>86</v>
      </c>
      <c r="D40" s="49" t="s">
        <v>34</v>
      </c>
      <c r="F40" s="50">
        <v>20</v>
      </c>
      <c r="G40" s="51">
        <v>20</v>
      </c>
    </row>
    <row r="41" spans="1:10" ht="18.75" x14ac:dyDescent="0.3">
      <c r="A41" s="49" t="s">
        <v>215</v>
      </c>
      <c r="B41" s="79" t="s">
        <v>85</v>
      </c>
      <c r="C41" s="79" t="s">
        <v>86</v>
      </c>
      <c r="D41" s="49" t="s">
        <v>34</v>
      </c>
      <c r="F41" s="50">
        <v>20</v>
      </c>
      <c r="G41" s="51">
        <v>20</v>
      </c>
    </row>
    <row r="42" spans="1:10" ht="18.75" x14ac:dyDescent="0.3">
      <c r="A42" s="49" t="s">
        <v>215</v>
      </c>
      <c r="B42" s="79" t="s">
        <v>85</v>
      </c>
      <c r="C42" s="79" t="s">
        <v>227</v>
      </c>
      <c r="D42" s="49" t="s">
        <v>30</v>
      </c>
      <c r="F42" s="50">
        <v>291.27999999999997</v>
      </c>
      <c r="G42" s="51">
        <v>291.27999999999997</v>
      </c>
    </row>
    <row r="43" spans="1:10" ht="18.75" x14ac:dyDescent="0.3">
      <c r="A43" s="49" t="s">
        <v>220</v>
      </c>
      <c r="B43" s="83" t="s">
        <v>222</v>
      </c>
      <c r="C43" s="79" t="s">
        <v>128</v>
      </c>
      <c r="D43" s="49" t="s">
        <v>129</v>
      </c>
      <c r="F43" s="50">
        <v>202.37</v>
      </c>
      <c r="G43" s="51">
        <v>202.37</v>
      </c>
    </row>
    <row r="44" spans="1:10" ht="18.75" x14ac:dyDescent="0.3">
      <c r="A44" s="49" t="s">
        <v>221</v>
      </c>
      <c r="B44" s="83" t="s">
        <v>223</v>
      </c>
      <c r="C44" s="79" t="s">
        <v>224</v>
      </c>
      <c r="D44" s="49" t="s">
        <v>225</v>
      </c>
      <c r="F44" s="50">
        <v>114.98</v>
      </c>
      <c r="G44" s="50">
        <v>114.98</v>
      </c>
      <c r="H44" s="51"/>
      <c r="I44" s="49"/>
    </row>
    <row r="45" spans="1:10" ht="18.75" x14ac:dyDescent="0.3">
      <c r="A45" s="49"/>
      <c r="B45" s="79"/>
      <c r="C45" s="79"/>
      <c r="D45" s="49"/>
      <c r="F45" s="50"/>
      <c r="G45" s="51"/>
      <c r="H45" s="51"/>
      <c r="I45" s="49"/>
    </row>
    <row r="46" spans="1:10" ht="18.75" x14ac:dyDescent="0.3">
      <c r="A46" s="49"/>
      <c r="B46" s="79"/>
      <c r="C46" s="79"/>
      <c r="D46" s="79"/>
      <c r="F46" s="50"/>
      <c r="G46" s="51"/>
    </row>
    <row r="47" spans="1:10" ht="18.75" x14ac:dyDescent="0.3">
      <c r="A47" s="49"/>
      <c r="B47" s="79"/>
      <c r="C47" s="79"/>
      <c r="D47" s="49"/>
      <c r="F47" s="50"/>
      <c r="G47" s="51"/>
      <c r="J47" s="50"/>
    </row>
    <row r="48" spans="1:10" ht="18.75" x14ac:dyDescent="0.3">
      <c r="A48" s="49"/>
      <c r="B48" s="79"/>
      <c r="C48" s="79"/>
      <c r="D48" s="49"/>
      <c r="F48" s="50"/>
      <c r="G48" s="51"/>
    </row>
    <row r="49" spans="1:10" ht="18.75" x14ac:dyDescent="0.3">
      <c r="A49" s="49"/>
      <c r="B49" s="79"/>
      <c r="C49" s="79"/>
      <c r="D49" s="79"/>
      <c r="F49" s="50"/>
      <c r="G49" s="51"/>
    </row>
    <row r="50" spans="1:10" ht="18.75" x14ac:dyDescent="0.3">
      <c r="A50" s="49"/>
      <c r="B50" s="79"/>
      <c r="C50" s="79"/>
      <c r="D50" s="5"/>
      <c r="F50" s="50"/>
      <c r="G50" s="51"/>
    </row>
    <row r="51" spans="1:10" ht="18.75" x14ac:dyDescent="0.3">
      <c r="A51" s="49"/>
      <c r="B51" s="79"/>
      <c r="C51" s="79"/>
      <c r="D51" s="49"/>
      <c r="F51" s="50"/>
      <c r="G51" s="51"/>
    </row>
    <row r="52" spans="1:10" ht="18.75" x14ac:dyDescent="0.3">
      <c r="A52" s="49"/>
      <c r="B52" s="79"/>
      <c r="C52" s="79"/>
      <c r="D52" s="49"/>
      <c r="F52" s="50"/>
      <c r="G52" s="51"/>
    </row>
    <row r="53" spans="1:10" ht="18.75" x14ac:dyDescent="0.3">
      <c r="A53" s="49"/>
      <c r="C53" s="79"/>
      <c r="D53" s="49"/>
      <c r="F53" s="50"/>
      <c r="G53" s="51"/>
    </row>
    <row r="54" spans="1:10" ht="18.75" x14ac:dyDescent="0.3">
      <c r="A54" s="49"/>
      <c r="B54" s="79"/>
      <c r="C54" s="79"/>
      <c r="D54" s="49"/>
      <c r="F54" s="50"/>
      <c r="G54" s="51"/>
    </row>
    <row r="55" spans="1:10" ht="18.75" x14ac:dyDescent="0.3">
      <c r="A55" s="49"/>
      <c r="B55" s="79"/>
      <c r="C55" s="79"/>
      <c r="D55" s="49"/>
      <c r="F55" s="50"/>
      <c r="G55" s="51"/>
    </row>
    <row r="56" spans="1:10" ht="18.75" x14ac:dyDescent="0.3">
      <c r="A56" s="49"/>
      <c r="B56" s="79"/>
      <c r="C56" s="79"/>
      <c r="D56" s="49"/>
      <c r="F56" s="50"/>
      <c r="G56" s="51"/>
    </row>
    <row r="58" spans="1:10" x14ac:dyDescent="0.25">
      <c r="F58" s="82">
        <f>SUM(F5:F56)</f>
        <v>8810.69</v>
      </c>
      <c r="G58" s="82">
        <f>SUM(G5:G56)</f>
        <v>8371.42</v>
      </c>
      <c r="H58" s="82">
        <f>SUM(H5:H56)</f>
        <v>438.86999999999995</v>
      </c>
      <c r="I58" s="82"/>
      <c r="J58" s="82">
        <f>SUM(J5:J56)</f>
        <v>0</v>
      </c>
    </row>
  </sheetData>
  <mergeCells count="1">
    <mergeCell ref="A1:J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14" sqref="G14"/>
    </sheetView>
  </sheetViews>
  <sheetFormatPr defaultRowHeight="15" x14ac:dyDescent="0.25"/>
  <cols>
    <col min="2" max="2" width="12.7109375" customWidth="1"/>
    <col min="3" max="3" width="19.85546875" customWidth="1"/>
    <col min="4" max="4" width="15.28515625" customWidth="1"/>
  </cols>
  <sheetData>
    <row r="1" spans="1:7" x14ac:dyDescent="0.25">
      <c r="A1" s="90" t="s">
        <v>125</v>
      </c>
      <c r="B1" s="90"/>
      <c r="C1" s="90"/>
      <c r="D1" s="90"/>
      <c r="E1" s="90"/>
      <c r="F1" s="90"/>
      <c r="G1" s="90"/>
    </row>
    <row r="2" spans="1:7" x14ac:dyDescent="0.25">
      <c r="A2" s="90"/>
      <c r="B2" s="90"/>
      <c r="C2" s="90"/>
      <c r="D2" s="90"/>
      <c r="E2" s="90"/>
      <c r="F2" s="90"/>
      <c r="G2" s="90"/>
    </row>
    <row r="4" spans="1:7" ht="21.75" customHeight="1" x14ac:dyDescent="0.25">
      <c r="A4" s="31" t="s">
        <v>89</v>
      </c>
      <c r="B4" s="31" t="s">
        <v>90</v>
      </c>
      <c r="C4" s="31" t="s">
        <v>91</v>
      </c>
      <c r="D4" s="32" t="s">
        <v>92</v>
      </c>
    </row>
    <row r="5" spans="1:7" x14ac:dyDescent="0.25">
      <c r="A5" s="45" t="s">
        <v>121</v>
      </c>
      <c r="B5" s="46" t="s">
        <v>94</v>
      </c>
      <c r="C5" s="46" t="s">
        <v>93</v>
      </c>
      <c r="D5" s="47">
        <v>0.54</v>
      </c>
    </row>
    <row r="6" spans="1:7" x14ac:dyDescent="0.25">
      <c r="A6" s="45" t="s">
        <v>120</v>
      </c>
      <c r="B6" s="45" t="s">
        <v>52</v>
      </c>
      <c r="C6" s="45" t="s">
        <v>93</v>
      </c>
      <c r="D6" s="47">
        <v>12000</v>
      </c>
    </row>
    <row r="7" spans="1:7" s="45" customFormat="1" x14ac:dyDescent="0.25">
      <c r="A7" s="46" t="s">
        <v>122</v>
      </c>
      <c r="B7" s="46" t="s">
        <v>94</v>
      </c>
      <c r="C7" s="46" t="s">
        <v>93</v>
      </c>
      <c r="D7" s="47">
        <v>0.85</v>
      </c>
    </row>
    <row r="8" spans="1:7" s="45" customFormat="1" x14ac:dyDescent="0.25">
      <c r="A8" s="46" t="s">
        <v>124</v>
      </c>
      <c r="B8" s="46" t="s">
        <v>116</v>
      </c>
      <c r="C8" s="46" t="s">
        <v>95</v>
      </c>
      <c r="D8" s="47">
        <v>511.77</v>
      </c>
    </row>
    <row r="9" spans="1:7" s="45" customFormat="1" x14ac:dyDescent="0.25">
      <c r="A9" s="46" t="s">
        <v>123</v>
      </c>
      <c r="B9" s="46" t="s">
        <v>94</v>
      </c>
      <c r="C9" s="46" t="s">
        <v>93</v>
      </c>
      <c r="D9" s="47">
        <v>1.07</v>
      </c>
    </row>
    <row r="10" spans="1:7" s="45" customFormat="1" x14ac:dyDescent="0.25">
      <c r="A10" s="45" t="s">
        <v>164</v>
      </c>
      <c r="B10" s="46" t="s">
        <v>94</v>
      </c>
      <c r="C10" s="46" t="s">
        <v>93</v>
      </c>
      <c r="D10" s="45">
        <v>0.88</v>
      </c>
    </row>
    <row r="11" spans="1:7" s="45" customFormat="1" x14ac:dyDescent="0.25">
      <c r="A11" s="46" t="s">
        <v>194</v>
      </c>
      <c r="B11" s="46" t="s">
        <v>94</v>
      </c>
      <c r="C11" s="46" t="s">
        <v>93</v>
      </c>
      <c r="D11" s="47">
        <v>0.9</v>
      </c>
    </row>
    <row r="12" spans="1:7" s="45" customFormat="1" x14ac:dyDescent="0.25">
      <c r="A12" s="46" t="s">
        <v>184</v>
      </c>
      <c r="B12" s="46" t="s">
        <v>94</v>
      </c>
      <c r="C12" s="46" t="s">
        <v>93</v>
      </c>
      <c r="D12" s="47">
        <v>0.82</v>
      </c>
    </row>
    <row r="13" spans="1:7" s="45" customFormat="1" x14ac:dyDescent="0.25">
      <c r="A13" s="46" t="s">
        <v>195</v>
      </c>
      <c r="B13" s="46" t="s">
        <v>94</v>
      </c>
      <c r="C13" s="46" t="s">
        <v>93</v>
      </c>
      <c r="D13" s="47">
        <v>0.74</v>
      </c>
    </row>
    <row r="14" spans="1:7" s="45" customFormat="1" x14ac:dyDescent="0.25">
      <c r="A14" s="46" t="s">
        <v>196</v>
      </c>
      <c r="B14" s="46" t="s">
        <v>197</v>
      </c>
      <c r="C14" s="46" t="s">
        <v>95</v>
      </c>
      <c r="D14" s="47">
        <v>150</v>
      </c>
    </row>
    <row r="15" spans="1:7" s="45" customFormat="1" x14ac:dyDescent="0.25">
      <c r="A15" s="46" t="s">
        <v>226</v>
      </c>
      <c r="B15" s="46" t="s">
        <v>94</v>
      </c>
      <c r="C15" s="46" t="s">
        <v>93</v>
      </c>
      <c r="D15" s="47">
        <v>0.75</v>
      </c>
    </row>
    <row r="16" spans="1:7" s="45" customFormat="1" x14ac:dyDescent="0.25">
      <c r="A16" s="46" t="s">
        <v>215</v>
      </c>
      <c r="B16" s="46" t="s">
        <v>94</v>
      </c>
      <c r="C16" s="46" t="s">
        <v>93</v>
      </c>
      <c r="D16" s="47">
        <v>0.72</v>
      </c>
    </row>
    <row r="17" spans="1:4" s="45" customFormat="1" x14ac:dyDescent="0.25">
      <c r="A17" s="46"/>
      <c r="B17" s="46"/>
      <c r="C17" s="46"/>
      <c r="D17" s="47"/>
    </row>
    <row r="18" spans="1:4" s="45" customFormat="1" x14ac:dyDescent="0.25">
      <c r="A18" s="46"/>
      <c r="B18" s="46"/>
      <c r="C18" s="46"/>
      <c r="D18" s="47"/>
    </row>
    <row r="19" spans="1:4" s="45" customFormat="1" x14ac:dyDescent="0.25">
      <c r="A19" s="46"/>
      <c r="B19" s="46"/>
      <c r="C19" s="46"/>
      <c r="D19" s="47"/>
    </row>
    <row r="20" spans="1:4" s="45" customFormat="1" x14ac:dyDescent="0.25">
      <c r="A20" s="46"/>
      <c r="B20" s="46"/>
      <c r="C20" s="46"/>
      <c r="D20" s="47"/>
    </row>
    <row r="21" spans="1:4" s="45" customFormat="1" x14ac:dyDescent="0.25">
      <c r="A21" s="46"/>
      <c r="B21" s="46"/>
      <c r="C21" s="46"/>
      <c r="D21" s="47"/>
    </row>
    <row r="22" spans="1:4" s="45" customFormat="1" x14ac:dyDescent="0.25">
      <c r="A22" s="46"/>
      <c r="B22" s="46"/>
      <c r="C22" s="46"/>
      <c r="D22" s="47"/>
    </row>
    <row r="23" spans="1:4" x14ac:dyDescent="0.25">
      <c r="A23" s="48" t="s">
        <v>63</v>
      </c>
      <c r="B23" s="33"/>
      <c r="C23" s="33"/>
      <c r="D23" s="52">
        <f>SUM(D6:D22)</f>
        <v>12668.499999999998</v>
      </c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>
      <selection activeCell="E6" sqref="E6"/>
    </sheetView>
  </sheetViews>
  <sheetFormatPr defaultRowHeight="15" x14ac:dyDescent="0.25"/>
  <cols>
    <col min="1" max="1" width="43.28515625" customWidth="1"/>
    <col min="2" max="2" width="9.85546875" customWidth="1"/>
    <col min="3" max="3" width="11.28515625" customWidth="1"/>
    <col min="4" max="6" width="11.140625" customWidth="1"/>
    <col min="13" max="15" width="9.28515625" bestFit="1" customWidth="1"/>
    <col min="16" max="17" width="10.140625" bestFit="1" customWidth="1"/>
  </cols>
  <sheetData>
    <row r="1" spans="1:7" x14ac:dyDescent="0.25">
      <c r="A1" s="90" t="s">
        <v>119</v>
      </c>
      <c r="B1" s="90"/>
      <c r="C1" s="90"/>
      <c r="D1" s="90"/>
      <c r="E1" s="90"/>
      <c r="F1" s="90"/>
      <c r="G1" s="90"/>
    </row>
    <row r="2" spans="1:7" x14ac:dyDescent="0.25">
      <c r="A2" s="90"/>
      <c r="B2" s="90"/>
      <c r="C2" s="90"/>
      <c r="D2" s="90"/>
      <c r="E2" s="90"/>
      <c r="F2" s="90"/>
      <c r="G2" s="90"/>
    </row>
    <row r="4" spans="1:7" x14ac:dyDescent="0.25">
      <c r="B4" s="91" t="s">
        <v>110</v>
      </c>
      <c r="C4" s="91"/>
      <c r="D4" s="91"/>
      <c r="E4" s="60"/>
      <c r="F4" s="35" t="s">
        <v>97</v>
      </c>
      <c r="G4" s="36" t="s">
        <v>98</v>
      </c>
    </row>
    <row r="5" spans="1:7" x14ac:dyDescent="0.25">
      <c r="B5" s="34" t="s">
        <v>99</v>
      </c>
      <c r="C5" s="59" t="s">
        <v>100</v>
      </c>
      <c r="D5" s="34" t="s">
        <v>101</v>
      </c>
      <c r="E5" s="34" t="s">
        <v>117</v>
      </c>
    </row>
    <row r="6" spans="1:7" x14ac:dyDescent="0.25">
      <c r="A6" s="4" t="s">
        <v>19</v>
      </c>
      <c r="B6" s="22">
        <f>'Monthly Summary'!F7</f>
        <v>592.66</v>
      </c>
      <c r="C6" s="22">
        <f>'Monthly Summary'!J7</f>
        <v>1481.6499999999999</v>
      </c>
      <c r="D6" s="22">
        <f>'Monthly Summary'!N7</f>
        <v>2370.64</v>
      </c>
      <c r="E6" s="22">
        <f>'Monthly Summary'!R7</f>
        <v>3259.6299999999997</v>
      </c>
      <c r="F6" s="56">
        <v>3850</v>
      </c>
      <c r="G6" s="57">
        <f t="shared" ref="G6:G37" si="0">(E6/F6)*100</f>
        <v>84.665714285714273</v>
      </c>
    </row>
    <row r="7" spans="1:7" x14ac:dyDescent="0.25">
      <c r="A7" s="4" t="s">
        <v>20</v>
      </c>
      <c r="B7" s="22">
        <f>'Monthly Summary'!F8</f>
        <v>0</v>
      </c>
      <c r="C7" s="22">
        <f>'Monthly Summary'!J8</f>
        <v>0</v>
      </c>
      <c r="D7" s="22">
        <f>'Monthly Summary'!N8</f>
        <v>0</v>
      </c>
      <c r="E7" s="22">
        <f>'Monthly Summary'!R8</f>
        <v>0</v>
      </c>
      <c r="F7" s="56">
        <v>28</v>
      </c>
      <c r="G7" s="57">
        <f t="shared" si="0"/>
        <v>0</v>
      </c>
    </row>
    <row r="8" spans="1:7" x14ac:dyDescent="0.25">
      <c r="A8" s="4" t="s">
        <v>21</v>
      </c>
      <c r="B8" s="22">
        <f>'Monthly Summary'!F9</f>
        <v>0</v>
      </c>
      <c r="C8" s="22">
        <f>'Monthly Summary'!J9</f>
        <v>0</v>
      </c>
      <c r="D8" s="22">
        <f>'Monthly Summary'!N9</f>
        <v>0</v>
      </c>
      <c r="E8" s="22">
        <f>'Monthly Summary'!R9</f>
        <v>0</v>
      </c>
      <c r="F8" s="56">
        <v>80</v>
      </c>
      <c r="G8" s="57">
        <f t="shared" si="0"/>
        <v>0</v>
      </c>
    </row>
    <row r="9" spans="1:7" x14ac:dyDescent="0.25">
      <c r="A9" s="4" t="s">
        <v>22</v>
      </c>
      <c r="B9" s="22">
        <f>'Monthly Summary'!F10</f>
        <v>125</v>
      </c>
      <c r="C9" s="22">
        <f>'Monthly Summary'!J10</f>
        <v>225</v>
      </c>
      <c r="D9" s="22">
        <f>'Monthly Summary'!N10</f>
        <v>300</v>
      </c>
      <c r="E9" s="22">
        <f>'Monthly Summary'!R10</f>
        <v>300</v>
      </c>
      <c r="F9" s="56">
        <v>300</v>
      </c>
      <c r="G9" s="57">
        <f t="shared" si="0"/>
        <v>100</v>
      </c>
    </row>
    <row r="10" spans="1:7" x14ac:dyDescent="0.25">
      <c r="A10" s="4" t="s">
        <v>23</v>
      </c>
      <c r="B10" s="22">
        <f>'Monthly Summary'!F11</f>
        <v>227.5</v>
      </c>
      <c r="C10" s="22">
        <f>'Monthly Summary'!J11</f>
        <v>410.8</v>
      </c>
      <c r="D10" s="22">
        <f>'Monthly Summary'!N11</f>
        <v>531.70000000000005</v>
      </c>
      <c r="E10" s="22">
        <f>'Monthly Summary'!R11</f>
        <v>531.70000000000005</v>
      </c>
      <c r="F10" s="56">
        <v>400</v>
      </c>
      <c r="G10" s="57">
        <f t="shared" si="0"/>
        <v>132.92500000000001</v>
      </c>
    </row>
    <row r="11" spans="1:7" x14ac:dyDescent="0.25">
      <c r="A11" s="4" t="s">
        <v>24</v>
      </c>
      <c r="B11" s="22">
        <f>'Monthly Summary'!F12</f>
        <v>0</v>
      </c>
      <c r="C11" s="22">
        <f>'Monthly Summary'!J12</f>
        <v>0</v>
      </c>
      <c r="D11" s="22">
        <f>'Monthly Summary'!N12</f>
        <v>177.37</v>
      </c>
      <c r="E11" s="22">
        <f>'Monthly Summary'!R12</f>
        <v>177.37</v>
      </c>
      <c r="F11" s="56">
        <v>0</v>
      </c>
      <c r="G11" s="57">
        <v>0</v>
      </c>
    </row>
    <row r="12" spans="1:7" x14ac:dyDescent="0.25">
      <c r="A12" s="4" t="s">
        <v>25</v>
      </c>
      <c r="B12" s="22">
        <f>'Monthly Summary'!F13</f>
        <v>43.79</v>
      </c>
      <c r="C12" s="22">
        <f>'Monthly Summary'!J13</f>
        <v>43.79</v>
      </c>
      <c r="D12" s="22">
        <f>'Monthly Summary'!N13</f>
        <v>43.79</v>
      </c>
      <c r="E12" s="22">
        <f>'Monthly Summary'!R13</f>
        <v>43.79</v>
      </c>
      <c r="F12" s="56">
        <v>30</v>
      </c>
      <c r="G12" s="57">
        <f t="shared" si="0"/>
        <v>145.96666666666667</v>
      </c>
    </row>
    <row r="13" spans="1:7" x14ac:dyDescent="0.25">
      <c r="A13" s="4" t="s">
        <v>26</v>
      </c>
      <c r="B13" s="22">
        <f>'Monthly Summary'!F14</f>
        <v>64.989999999999995</v>
      </c>
      <c r="C13" s="22">
        <f>'Monthly Summary'!J14</f>
        <v>64.989999999999995</v>
      </c>
      <c r="D13" s="22">
        <f>'Monthly Summary'!N14</f>
        <v>64.989999999999995</v>
      </c>
      <c r="E13" s="22">
        <f>'Monthly Summary'!R14</f>
        <v>64.989999999999995</v>
      </c>
      <c r="F13" s="56">
        <v>150</v>
      </c>
      <c r="G13" s="57">
        <f t="shared" si="0"/>
        <v>43.326666666666661</v>
      </c>
    </row>
    <row r="14" spans="1:7" x14ac:dyDescent="0.25">
      <c r="A14" s="4" t="s">
        <v>27</v>
      </c>
      <c r="B14" s="22">
        <f>'Monthly Summary'!F15</f>
        <v>0</v>
      </c>
      <c r="C14" s="22">
        <f>'Monthly Summary'!J15</f>
        <v>0</v>
      </c>
      <c r="D14" s="22">
        <f>'Monthly Summary'!N15</f>
        <v>0</v>
      </c>
      <c r="E14" s="22">
        <f>'Monthly Summary'!R15</f>
        <v>0</v>
      </c>
      <c r="F14" s="56">
        <v>100</v>
      </c>
      <c r="G14" s="57">
        <f t="shared" si="0"/>
        <v>0</v>
      </c>
    </row>
    <row r="15" spans="1:7" x14ac:dyDescent="0.25">
      <c r="A15" s="4" t="s">
        <v>28</v>
      </c>
      <c r="B15" s="22">
        <f>'Monthly Summary'!F16</f>
        <v>70</v>
      </c>
      <c r="C15" s="22">
        <f>'Monthly Summary'!J16</f>
        <v>70</v>
      </c>
      <c r="D15" s="22">
        <f>'Monthly Summary'!N16</f>
        <v>70</v>
      </c>
      <c r="E15" s="22">
        <f>'Monthly Summary'!R16</f>
        <v>70</v>
      </c>
      <c r="F15" s="56">
        <v>200</v>
      </c>
      <c r="G15" s="57">
        <f t="shared" si="0"/>
        <v>35</v>
      </c>
    </row>
    <row r="16" spans="1:7" x14ac:dyDescent="0.25">
      <c r="A16" s="4" t="s">
        <v>29</v>
      </c>
      <c r="B16" s="22">
        <f>'Monthly Summary'!F17</f>
        <v>180</v>
      </c>
      <c r="C16" s="22">
        <f>'Monthly Summary'!J17</f>
        <v>240</v>
      </c>
      <c r="D16" s="22">
        <f>'Monthly Summary'!N17</f>
        <v>240</v>
      </c>
      <c r="E16" s="22">
        <f>'Monthly Summary'!R17</f>
        <v>240</v>
      </c>
      <c r="F16" s="56">
        <v>185</v>
      </c>
      <c r="G16" s="57">
        <f t="shared" si="0"/>
        <v>129.72972972972974</v>
      </c>
    </row>
    <row r="17" spans="1:7" x14ac:dyDescent="0.25">
      <c r="A17" s="4" t="s">
        <v>30</v>
      </c>
      <c r="B17" s="22">
        <f>'Monthly Summary'!F18</f>
        <v>0</v>
      </c>
      <c r="C17" s="22">
        <f>'Monthly Summary'!J18</f>
        <v>0</v>
      </c>
      <c r="D17" s="22">
        <f>'Monthly Summary'!N18</f>
        <v>291.27999999999997</v>
      </c>
      <c r="E17" s="22">
        <f>'Monthly Summary'!R18</f>
        <v>291.27999999999997</v>
      </c>
      <c r="F17" s="56">
        <v>300</v>
      </c>
      <c r="G17" s="57">
        <f t="shared" si="0"/>
        <v>97.09333333333332</v>
      </c>
    </row>
    <row r="18" spans="1:7" x14ac:dyDescent="0.25">
      <c r="A18" s="4" t="s">
        <v>31</v>
      </c>
      <c r="B18" s="22">
        <f>'Monthly Summary'!F19</f>
        <v>135</v>
      </c>
      <c r="C18" s="22">
        <f>'Monthly Summary'!J19</f>
        <v>135</v>
      </c>
      <c r="D18" s="22">
        <f>'Monthly Summary'!N19</f>
        <v>135</v>
      </c>
      <c r="E18" s="22">
        <f>'Monthly Summary'!R19</f>
        <v>135</v>
      </c>
      <c r="F18" s="56">
        <v>250</v>
      </c>
      <c r="G18" s="57">
        <f t="shared" si="0"/>
        <v>54</v>
      </c>
    </row>
    <row r="19" spans="1:7" x14ac:dyDescent="0.25">
      <c r="A19" s="4" t="s">
        <v>32</v>
      </c>
      <c r="B19" s="22">
        <f>'Monthly Summary'!F20</f>
        <v>158.93</v>
      </c>
      <c r="C19" s="22">
        <f>'Monthly Summary'!J20</f>
        <v>345.93</v>
      </c>
      <c r="D19" s="22">
        <f>'Monthly Summary'!N20</f>
        <v>345.93</v>
      </c>
      <c r="E19" s="22">
        <f>'Monthly Summary'!R20</f>
        <v>345.93</v>
      </c>
      <c r="F19" s="56">
        <v>150</v>
      </c>
      <c r="G19" s="57">
        <f t="shared" si="0"/>
        <v>230.62</v>
      </c>
    </row>
    <row r="20" spans="1:7" x14ac:dyDescent="0.25">
      <c r="A20" s="4" t="s">
        <v>33</v>
      </c>
      <c r="B20" s="22">
        <f>'Monthly Summary'!F21</f>
        <v>0</v>
      </c>
      <c r="C20" s="22">
        <f>'Monthly Summary'!J21</f>
        <v>0</v>
      </c>
      <c r="D20" s="22">
        <f>'Monthly Summary'!N21</f>
        <v>0</v>
      </c>
      <c r="E20" s="22">
        <f>'Monthly Summary'!R21</f>
        <v>0</v>
      </c>
      <c r="F20" s="56">
        <v>60</v>
      </c>
      <c r="G20" s="57">
        <f t="shared" si="0"/>
        <v>0</v>
      </c>
    </row>
    <row r="21" spans="1:7" x14ac:dyDescent="0.25">
      <c r="A21" s="4" t="s">
        <v>34</v>
      </c>
      <c r="B21" s="22">
        <f>'Monthly Summary'!F22</f>
        <v>80</v>
      </c>
      <c r="C21" s="22">
        <f>'Monthly Summary'!J22</f>
        <v>135</v>
      </c>
      <c r="D21" s="22">
        <f>'Monthly Summary'!N22</f>
        <v>295</v>
      </c>
      <c r="E21" s="22">
        <f>'Monthly Summary'!R22</f>
        <v>295</v>
      </c>
      <c r="F21" s="56">
        <v>120</v>
      </c>
      <c r="G21" s="57">
        <f t="shared" si="0"/>
        <v>245.83333333333334</v>
      </c>
    </row>
    <row r="22" spans="1:7" x14ac:dyDescent="0.25">
      <c r="A22" s="4" t="s">
        <v>35</v>
      </c>
      <c r="B22" s="22">
        <f>'Monthly Summary'!F23</f>
        <v>0</v>
      </c>
      <c r="C22" s="22">
        <f>'Monthly Summary'!J23</f>
        <v>0</v>
      </c>
      <c r="D22" s="22">
        <f>'Monthly Summary'!N23</f>
        <v>0</v>
      </c>
      <c r="E22" s="22">
        <f>'Monthly Summary'!R23</f>
        <v>0</v>
      </c>
      <c r="F22" s="56">
        <v>80</v>
      </c>
      <c r="G22" s="57">
        <f t="shared" si="0"/>
        <v>0</v>
      </c>
    </row>
    <row r="23" spans="1:7" x14ac:dyDescent="0.25">
      <c r="A23" s="4" t="s">
        <v>36</v>
      </c>
      <c r="B23" s="22">
        <f>'Monthly Summary'!F24</f>
        <v>25</v>
      </c>
      <c r="C23" s="22">
        <f>'Monthly Summary'!J24</f>
        <v>50</v>
      </c>
      <c r="D23" s="22">
        <f>'Monthly Summary'!N24</f>
        <v>50</v>
      </c>
      <c r="E23" s="22">
        <f>'Monthly Summary'!R24</f>
        <v>50</v>
      </c>
      <c r="F23" s="56">
        <v>100</v>
      </c>
      <c r="G23" s="57">
        <f t="shared" si="0"/>
        <v>50</v>
      </c>
    </row>
    <row r="24" spans="1:7" x14ac:dyDescent="0.25">
      <c r="A24" s="4" t="s">
        <v>37</v>
      </c>
      <c r="B24" s="22">
        <f>'Monthly Summary'!F25</f>
        <v>0</v>
      </c>
      <c r="C24" s="22">
        <f>'Monthly Summary'!J25</f>
        <v>0</v>
      </c>
      <c r="D24" s="22">
        <f>'Monthly Summary'!N25</f>
        <v>0</v>
      </c>
      <c r="E24" s="22">
        <f>'Monthly Summary'!R25</f>
        <v>0</v>
      </c>
      <c r="G24" s="57">
        <v>0</v>
      </c>
    </row>
    <row r="25" spans="1:7" x14ac:dyDescent="0.25">
      <c r="A25" s="4" t="s">
        <v>38</v>
      </c>
      <c r="B25" s="22">
        <f>'Monthly Summary'!F26</f>
        <v>0</v>
      </c>
      <c r="C25" s="22">
        <f>'Monthly Summary'!J26</f>
        <v>0</v>
      </c>
      <c r="D25" s="22">
        <f>'Monthly Summary'!N26</f>
        <v>0</v>
      </c>
      <c r="E25" s="22">
        <f>'Monthly Summary'!R26</f>
        <v>0</v>
      </c>
      <c r="G25" s="57">
        <v>0</v>
      </c>
    </row>
    <row r="26" spans="1:7" x14ac:dyDescent="0.25">
      <c r="A26" s="4" t="s">
        <v>39</v>
      </c>
      <c r="B26" s="22">
        <f>'Monthly Summary'!F27</f>
        <v>20</v>
      </c>
      <c r="C26" s="22">
        <f>'Monthly Summary'!J27</f>
        <v>20</v>
      </c>
      <c r="D26" s="22">
        <f>'Monthly Summary'!N27</f>
        <v>184.98000000000002</v>
      </c>
      <c r="E26" s="22">
        <f>'Monthly Summary'!R27</f>
        <v>184.98000000000002</v>
      </c>
      <c r="F26" s="56">
        <v>20</v>
      </c>
      <c r="G26" s="57">
        <f t="shared" si="0"/>
        <v>924.90000000000009</v>
      </c>
    </row>
    <row r="27" spans="1:7" x14ac:dyDescent="0.25">
      <c r="A27" s="4" t="s">
        <v>40</v>
      </c>
      <c r="B27" s="22">
        <f>'Monthly Summary'!F28</f>
        <v>0</v>
      </c>
      <c r="C27" s="22">
        <f>'Monthly Summary'!J28</f>
        <v>0</v>
      </c>
      <c r="D27" s="22">
        <f>'Monthly Summary'!N28</f>
        <v>200</v>
      </c>
      <c r="E27" s="22">
        <f>'Monthly Summary'!R28</f>
        <v>200</v>
      </c>
      <c r="F27" s="56">
        <v>325</v>
      </c>
      <c r="G27" s="57">
        <f t="shared" si="0"/>
        <v>61.53846153846154</v>
      </c>
    </row>
    <row r="28" spans="1:7" x14ac:dyDescent="0.25">
      <c r="A28" s="4" t="s">
        <v>41</v>
      </c>
      <c r="B28" s="22">
        <f>'Monthly Summary'!F29</f>
        <v>0</v>
      </c>
      <c r="C28" s="22">
        <f>'Monthly Summary'!J29</f>
        <v>0</v>
      </c>
      <c r="D28" s="22">
        <f>'Monthly Summary'!N29</f>
        <v>0</v>
      </c>
      <c r="E28" s="22">
        <f>'Monthly Summary'!R29</f>
        <v>0</v>
      </c>
      <c r="F28" s="56">
        <v>250</v>
      </c>
      <c r="G28" s="57">
        <f t="shared" si="0"/>
        <v>0</v>
      </c>
    </row>
    <row r="29" spans="1:7" x14ac:dyDescent="0.25">
      <c r="A29" s="4" t="s">
        <v>42</v>
      </c>
      <c r="B29" s="22">
        <f>'Monthly Summary'!F30</f>
        <v>0</v>
      </c>
      <c r="C29" s="22">
        <f>'Monthly Summary'!J30</f>
        <v>0</v>
      </c>
      <c r="D29" s="22">
        <f>'Monthly Summary'!N30</f>
        <v>0</v>
      </c>
      <c r="E29" s="22">
        <f>'Monthly Summary'!R30</f>
        <v>0</v>
      </c>
      <c r="F29" s="56">
        <v>250</v>
      </c>
      <c r="G29" s="57">
        <f t="shared" si="0"/>
        <v>0</v>
      </c>
    </row>
    <row r="30" spans="1:7" x14ac:dyDescent="0.25">
      <c r="A30" s="4" t="s">
        <v>43</v>
      </c>
      <c r="B30" s="22">
        <f>'Monthly Summary'!F31</f>
        <v>0</v>
      </c>
      <c r="C30" s="22">
        <f>'Monthly Summary'!J31</f>
        <v>0</v>
      </c>
      <c r="D30" s="22">
        <f>'Monthly Summary'!N31</f>
        <v>0</v>
      </c>
      <c r="E30" s="22">
        <f>'Monthly Summary'!R31</f>
        <v>0</v>
      </c>
      <c r="G30" s="57">
        <v>0</v>
      </c>
    </row>
    <row r="31" spans="1:7" x14ac:dyDescent="0.25">
      <c r="A31" s="4" t="s">
        <v>44</v>
      </c>
      <c r="B31" s="22">
        <f>'Monthly Summary'!F32</f>
        <v>0</v>
      </c>
      <c r="C31" s="22">
        <f>'Monthly Summary'!J32</f>
        <v>230</v>
      </c>
      <c r="D31" s="22">
        <f>'Monthly Summary'!N32</f>
        <v>230</v>
      </c>
      <c r="E31" s="22">
        <f>'Monthly Summary'!R32</f>
        <v>230</v>
      </c>
      <c r="F31" s="56">
        <v>230</v>
      </c>
      <c r="G31" s="57">
        <f t="shared" si="0"/>
        <v>100</v>
      </c>
    </row>
    <row r="32" spans="1:7" x14ac:dyDescent="0.25">
      <c r="A32" s="4" t="s">
        <v>45</v>
      </c>
      <c r="B32" s="22">
        <f>'Monthly Summary'!F33</f>
        <v>0</v>
      </c>
      <c r="C32" s="22">
        <f>'Monthly Summary'!J33</f>
        <v>2281.1999999999998</v>
      </c>
      <c r="D32" s="22">
        <f>'Monthly Summary'!N33</f>
        <v>2281.1999999999998</v>
      </c>
      <c r="E32" s="22">
        <f>'Monthly Summary'!R33</f>
        <v>2281.1999999999998</v>
      </c>
      <c r="F32" s="56">
        <v>2282</v>
      </c>
      <c r="G32" s="57">
        <f t="shared" si="0"/>
        <v>99.964943032427684</v>
      </c>
    </row>
    <row r="33" spans="1:7" x14ac:dyDescent="0.25">
      <c r="A33" s="4" t="s">
        <v>46</v>
      </c>
      <c r="B33" s="22">
        <f>'Monthly Summary'!F34</f>
        <v>0</v>
      </c>
      <c r="C33" s="22">
        <f>'Monthly Summary'!J34</f>
        <v>0</v>
      </c>
      <c r="D33" s="22">
        <f>'Monthly Summary'!N34</f>
        <v>0</v>
      </c>
      <c r="E33" s="22">
        <f>'Monthly Summary'!R34</f>
        <v>0</v>
      </c>
      <c r="G33" s="57">
        <v>0</v>
      </c>
    </row>
    <row r="34" spans="1:7" x14ac:dyDescent="0.25">
      <c r="A34" s="4" t="s">
        <v>47</v>
      </c>
      <c r="B34" s="22">
        <f>'Monthly Summary'!F35</f>
        <v>72</v>
      </c>
      <c r="C34" s="22">
        <f>'Monthly Summary'!J35</f>
        <v>144</v>
      </c>
      <c r="D34" s="22">
        <f>'Monthly Summary'!N35</f>
        <v>216</v>
      </c>
      <c r="E34" s="22">
        <f>'Monthly Summary'!R35</f>
        <v>216</v>
      </c>
      <c r="F34" s="56">
        <v>240</v>
      </c>
      <c r="G34" s="57">
        <f t="shared" si="0"/>
        <v>90</v>
      </c>
    </row>
    <row r="35" spans="1:7" x14ac:dyDescent="0.25">
      <c r="A35" s="4" t="s">
        <v>48</v>
      </c>
      <c r="B35" s="22">
        <f>'Monthly Summary'!F36</f>
        <v>84.6</v>
      </c>
      <c r="C35" s="22">
        <f>'Monthly Summary'!J36</f>
        <v>146.63999999999999</v>
      </c>
      <c r="D35" s="22">
        <f>'Monthly Summary'!N36</f>
        <v>146.63999999999999</v>
      </c>
      <c r="E35" s="22">
        <f>'Monthly Summary'!R36</f>
        <v>146.63999999999999</v>
      </c>
      <c r="F35" s="56">
        <v>120</v>
      </c>
      <c r="G35" s="57">
        <f t="shared" si="0"/>
        <v>122.2</v>
      </c>
    </row>
    <row r="36" spans="1:7" x14ac:dyDescent="0.25">
      <c r="A36" s="12" t="s">
        <v>49</v>
      </c>
      <c r="B36" s="22">
        <f>'Monthly Summary'!F37</f>
        <v>494</v>
      </c>
      <c r="C36" s="22">
        <f>'Monthly Summary'!J37</f>
        <v>1042</v>
      </c>
      <c r="D36" s="22">
        <f>'Monthly Summary'!N37</f>
        <v>1042</v>
      </c>
      <c r="E36" s="22">
        <f>'Monthly Summary'!R37</f>
        <v>1042</v>
      </c>
      <c r="F36" s="56">
        <v>1800</v>
      </c>
      <c r="G36" s="57">
        <f t="shared" si="0"/>
        <v>57.888888888888893</v>
      </c>
    </row>
    <row r="37" spans="1:7" x14ac:dyDescent="0.25">
      <c r="B37" s="22">
        <v>0</v>
      </c>
      <c r="C37" s="22">
        <v>0</v>
      </c>
      <c r="D37" s="22">
        <v>0</v>
      </c>
      <c r="E37" s="22">
        <v>0</v>
      </c>
      <c r="F37" s="56">
        <v>100</v>
      </c>
      <c r="G37" s="57">
        <f t="shared" si="0"/>
        <v>0</v>
      </c>
    </row>
    <row r="38" spans="1:7" x14ac:dyDescent="0.25">
      <c r="G38" s="57"/>
    </row>
    <row r="39" spans="1:7" x14ac:dyDescent="0.25">
      <c r="G39" s="57"/>
    </row>
    <row r="40" spans="1:7" x14ac:dyDescent="0.25">
      <c r="B40" s="61">
        <f t="shared" ref="B40:E40" si="1">SUM(B6:B39)</f>
        <v>2373.4699999999998</v>
      </c>
      <c r="C40" s="61">
        <f t="shared" si="1"/>
        <v>7065.9999999999991</v>
      </c>
      <c r="D40" s="61">
        <f t="shared" si="1"/>
        <v>9216.52</v>
      </c>
      <c r="E40" s="61">
        <f t="shared" si="1"/>
        <v>10105.509999999998</v>
      </c>
      <c r="F40" s="61">
        <f>SUM(F6:F39)</f>
        <v>12000</v>
      </c>
      <c r="G40" s="57">
        <f>(E40/F40)*100</f>
        <v>84.212583333333328</v>
      </c>
    </row>
    <row r="45" spans="1:7" x14ac:dyDescent="0.25">
      <c r="A45" s="58" t="s">
        <v>159</v>
      </c>
      <c r="B45" s="4">
        <v>22617.41</v>
      </c>
    </row>
    <row r="46" spans="1:7" x14ac:dyDescent="0.25">
      <c r="A46" s="43" t="s">
        <v>95</v>
      </c>
      <c r="B46" s="4">
        <v>1072.6400000000001</v>
      </c>
    </row>
    <row r="47" spans="1:7" x14ac:dyDescent="0.25">
      <c r="A47" s="43" t="s">
        <v>109</v>
      </c>
      <c r="B47" s="4">
        <v>10</v>
      </c>
    </row>
    <row r="49" spans="1:2" x14ac:dyDescent="0.25">
      <c r="A49" s="43" t="s">
        <v>118</v>
      </c>
      <c r="B49" s="22">
        <f>SUM(B45:B47)</f>
        <v>23700.05</v>
      </c>
    </row>
  </sheetData>
  <mergeCells count="2">
    <mergeCell ref="A1:G2"/>
    <mergeCell ref="B4:D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H16" sqref="H16"/>
    </sheetView>
  </sheetViews>
  <sheetFormatPr defaultRowHeight="15" x14ac:dyDescent="0.25"/>
  <cols>
    <col min="1" max="1" width="46.7109375" customWidth="1"/>
  </cols>
  <sheetData>
    <row r="1" spans="1:5" x14ac:dyDescent="0.25">
      <c r="A1" s="90" t="s">
        <v>111</v>
      </c>
      <c r="B1" s="92"/>
      <c r="C1" s="92"/>
      <c r="D1" s="92"/>
      <c r="E1" s="92"/>
    </row>
    <row r="2" spans="1:5" x14ac:dyDescent="0.25">
      <c r="A2" s="92"/>
      <c r="B2" s="92"/>
      <c r="C2" s="92"/>
      <c r="D2" s="92"/>
      <c r="E2" s="92"/>
    </row>
    <row r="3" spans="1:5" x14ac:dyDescent="0.25">
      <c r="A3" s="28"/>
      <c r="B3" s="28"/>
      <c r="C3" s="28"/>
      <c r="D3" s="28"/>
      <c r="E3" s="28"/>
    </row>
    <row r="4" spans="1:5" x14ac:dyDescent="0.25">
      <c r="B4" s="34" t="s">
        <v>96</v>
      </c>
      <c r="C4" s="44" t="s">
        <v>114</v>
      </c>
      <c r="D4" s="35" t="s">
        <v>97</v>
      </c>
      <c r="E4" s="36" t="s">
        <v>98</v>
      </c>
    </row>
    <row r="5" spans="1:5" x14ac:dyDescent="0.25">
      <c r="B5" s="34"/>
      <c r="C5" s="44"/>
      <c r="D5" s="35"/>
      <c r="E5" s="36"/>
    </row>
    <row r="6" spans="1:5" x14ac:dyDescent="0.25">
      <c r="A6" s="4" t="s">
        <v>19</v>
      </c>
      <c r="B6" s="37">
        <v>3737</v>
      </c>
      <c r="C6" s="56"/>
      <c r="D6" s="38">
        <v>3850</v>
      </c>
      <c r="E6" s="39"/>
    </row>
    <row r="7" spans="1:5" x14ac:dyDescent="0.25">
      <c r="A7" s="4" t="s">
        <v>20</v>
      </c>
      <c r="B7" s="37">
        <v>15</v>
      </c>
      <c r="D7" s="38">
        <v>28</v>
      </c>
      <c r="E7" s="39"/>
    </row>
    <row r="8" spans="1:5" x14ac:dyDescent="0.25">
      <c r="A8" s="4" t="s">
        <v>21</v>
      </c>
      <c r="B8" s="37">
        <v>78</v>
      </c>
      <c r="D8" s="38">
        <v>80</v>
      </c>
      <c r="E8" s="39"/>
    </row>
    <row r="9" spans="1:5" x14ac:dyDescent="0.25">
      <c r="A9" s="4" t="s">
        <v>22</v>
      </c>
      <c r="B9" s="37">
        <v>300</v>
      </c>
      <c r="D9" s="38">
        <v>300</v>
      </c>
      <c r="E9" s="39"/>
    </row>
    <row r="10" spans="1:5" x14ac:dyDescent="0.25">
      <c r="A10" s="4" t="s">
        <v>23</v>
      </c>
      <c r="B10" s="37">
        <v>335</v>
      </c>
      <c r="D10" s="38">
        <v>400</v>
      </c>
      <c r="E10" s="39"/>
    </row>
    <row r="11" spans="1:5" x14ac:dyDescent="0.25">
      <c r="A11" s="4" t="s">
        <v>24</v>
      </c>
      <c r="B11" s="37"/>
      <c r="D11" s="38"/>
      <c r="E11" s="39"/>
    </row>
    <row r="12" spans="1:5" x14ac:dyDescent="0.25">
      <c r="A12" s="4" t="s">
        <v>25</v>
      </c>
      <c r="B12" s="37">
        <v>23</v>
      </c>
      <c r="D12" s="38">
        <v>30</v>
      </c>
      <c r="E12" s="39"/>
    </row>
    <row r="13" spans="1:5" x14ac:dyDescent="0.25">
      <c r="A13" s="4" t="s">
        <v>26</v>
      </c>
      <c r="B13" s="37">
        <v>176</v>
      </c>
      <c r="D13" s="38">
        <v>150</v>
      </c>
      <c r="E13" s="39"/>
    </row>
    <row r="14" spans="1:5" x14ac:dyDescent="0.25">
      <c r="A14" s="4" t="s">
        <v>27</v>
      </c>
      <c r="B14" s="37"/>
      <c r="D14" s="38">
        <v>100</v>
      </c>
      <c r="E14" s="39"/>
    </row>
    <row r="15" spans="1:5" x14ac:dyDescent="0.25">
      <c r="A15" s="4" t="s">
        <v>29</v>
      </c>
      <c r="B15" s="37">
        <v>180</v>
      </c>
      <c r="D15" s="38">
        <v>185</v>
      </c>
      <c r="E15" s="39"/>
    </row>
    <row r="16" spans="1:5" x14ac:dyDescent="0.25">
      <c r="A16" s="4" t="s">
        <v>30</v>
      </c>
      <c r="B16" s="37">
        <v>291</v>
      </c>
      <c r="D16" s="38">
        <v>300</v>
      </c>
      <c r="E16" s="39"/>
    </row>
    <row r="17" spans="1:5" x14ac:dyDescent="0.25">
      <c r="A17" s="4" t="s">
        <v>31</v>
      </c>
      <c r="B17" s="37">
        <v>245</v>
      </c>
      <c r="D17" s="38">
        <v>250</v>
      </c>
      <c r="E17" s="39"/>
    </row>
    <row r="18" spans="1:5" x14ac:dyDescent="0.25">
      <c r="A18" s="4" t="s">
        <v>32</v>
      </c>
      <c r="B18" s="37">
        <v>268</v>
      </c>
      <c r="D18" s="38">
        <v>150</v>
      </c>
      <c r="E18" s="39"/>
    </row>
    <row r="19" spans="1:5" x14ac:dyDescent="0.25">
      <c r="A19" s="4" t="s">
        <v>34</v>
      </c>
      <c r="B19" s="37">
        <v>132</v>
      </c>
      <c r="D19" s="38">
        <v>120</v>
      </c>
      <c r="E19" s="39"/>
    </row>
    <row r="20" spans="1:5" x14ac:dyDescent="0.25">
      <c r="A20" s="4" t="s">
        <v>102</v>
      </c>
      <c r="B20" s="37">
        <v>75</v>
      </c>
      <c r="D20" s="38">
        <v>80</v>
      </c>
      <c r="E20" s="39"/>
    </row>
    <row r="21" spans="1:5" x14ac:dyDescent="0.25">
      <c r="A21" s="4" t="s">
        <v>103</v>
      </c>
      <c r="B21" s="37">
        <v>121</v>
      </c>
      <c r="D21" s="38">
        <v>200</v>
      </c>
      <c r="E21" s="39"/>
    </row>
    <row r="22" spans="1:5" x14ac:dyDescent="0.25">
      <c r="A22" s="4" t="s">
        <v>36</v>
      </c>
      <c r="B22" s="37">
        <v>110</v>
      </c>
      <c r="D22" s="38">
        <v>100</v>
      </c>
      <c r="E22" s="39"/>
    </row>
    <row r="23" spans="1:5" x14ac:dyDescent="0.25">
      <c r="A23" s="4" t="s">
        <v>104</v>
      </c>
      <c r="B23" s="37"/>
      <c r="D23" s="38"/>
      <c r="E23" s="39"/>
    </row>
    <row r="24" spans="1:5" x14ac:dyDescent="0.25">
      <c r="A24" s="4" t="s">
        <v>39</v>
      </c>
      <c r="B24" s="37">
        <v>44</v>
      </c>
      <c r="D24" s="38">
        <v>20</v>
      </c>
      <c r="E24" s="39"/>
    </row>
    <row r="25" spans="1:5" x14ac:dyDescent="0.25">
      <c r="A25" s="4" t="s">
        <v>40</v>
      </c>
      <c r="B25" s="37">
        <v>363</v>
      </c>
      <c r="D25" s="38">
        <v>325</v>
      </c>
      <c r="E25" s="39"/>
    </row>
    <row r="26" spans="1:5" x14ac:dyDescent="0.25">
      <c r="A26" s="4" t="s">
        <v>41</v>
      </c>
      <c r="B26" s="37">
        <v>400</v>
      </c>
      <c r="D26" s="38">
        <v>250</v>
      </c>
      <c r="E26" s="39"/>
    </row>
    <row r="27" spans="1:5" x14ac:dyDescent="0.25">
      <c r="A27" s="4" t="s">
        <v>33</v>
      </c>
      <c r="B27" s="37"/>
      <c r="D27" s="38">
        <v>60</v>
      </c>
      <c r="E27" s="39"/>
    </row>
    <row r="28" spans="1:5" x14ac:dyDescent="0.25">
      <c r="A28" s="4" t="s">
        <v>105</v>
      </c>
      <c r="B28" s="37">
        <v>216</v>
      </c>
      <c r="D28" s="38">
        <v>250</v>
      </c>
      <c r="E28" s="39"/>
    </row>
    <row r="29" spans="1:5" x14ac:dyDescent="0.25">
      <c r="A29" s="4" t="s">
        <v>112</v>
      </c>
      <c r="B29" s="37">
        <v>121</v>
      </c>
      <c r="D29" s="38"/>
      <c r="E29" s="39"/>
    </row>
    <row r="30" spans="1:5" x14ac:dyDescent="0.25">
      <c r="A30" s="4" t="s">
        <v>46</v>
      </c>
      <c r="B30" s="37"/>
      <c r="D30" s="38"/>
      <c r="E30" s="39"/>
    </row>
    <row r="31" spans="1:5" x14ac:dyDescent="0.25">
      <c r="A31" s="4" t="s">
        <v>106</v>
      </c>
      <c r="B31" s="37"/>
      <c r="D31" s="38"/>
      <c r="E31" s="39"/>
    </row>
    <row r="32" spans="1:5" x14ac:dyDescent="0.25">
      <c r="A32" s="4" t="s">
        <v>47</v>
      </c>
      <c r="B32" s="37">
        <v>288</v>
      </c>
      <c r="D32" s="38">
        <v>240</v>
      </c>
      <c r="E32" s="39"/>
    </row>
    <row r="33" spans="1:5" x14ac:dyDescent="0.25">
      <c r="A33" s="4" t="s">
        <v>48</v>
      </c>
      <c r="B33" s="37">
        <v>199</v>
      </c>
      <c r="D33" s="38">
        <v>120</v>
      </c>
      <c r="E33" s="39"/>
    </row>
    <row r="34" spans="1:5" x14ac:dyDescent="0.25">
      <c r="A34" s="4" t="s">
        <v>44</v>
      </c>
      <c r="B34" s="37">
        <v>230</v>
      </c>
      <c r="D34" s="38">
        <v>230</v>
      </c>
      <c r="E34" s="39"/>
    </row>
    <row r="35" spans="1:5" x14ac:dyDescent="0.25">
      <c r="A35" s="4" t="s">
        <v>45</v>
      </c>
      <c r="B35" s="37">
        <v>2281</v>
      </c>
      <c r="D35" s="38">
        <v>2282</v>
      </c>
      <c r="E35" s="39"/>
    </row>
    <row r="36" spans="1:5" x14ac:dyDescent="0.25">
      <c r="A36" s="4" t="s">
        <v>107</v>
      </c>
      <c r="B36" s="37"/>
      <c r="D36" s="38"/>
      <c r="E36" s="39"/>
    </row>
    <row r="37" spans="1:5" x14ac:dyDescent="0.25">
      <c r="A37" s="12" t="s">
        <v>108</v>
      </c>
      <c r="B37" s="37">
        <v>1724</v>
      </c>
      <c r="D37" s="38">
        <v>1800</v>
      </c>
      <c r="E37" s="39"/>
    </row>
    <row r="38" spans="1:5" x14ac:dyDescent="0.25">
      <c r="B38" s="40">
        <f>SUM(B6:B37)</f>
        <v>11952</v>
      </c>
      <c r="D38" s="41">
        <v>12000</v>
      </c>
      <c r="E38" s="39"/>
    </row>
    <row r="43" spans="1:5" x14ac:dyDescent="0.25">
      <c r="A43" s="42" t="s">
        <v>115</v>
      </c>
      <c r="B43" s="45"/>
    </row>
    <row r="44" spans="1:5" x14ac:dyDescent="0.25">
      <c r="A44" s="43" t="s">
        <v>95</v>
      </c>
    </row>
    <row r="45" spans="1:5" x14ac:dyDescent="0.25">
      <c r="A45" s="43" t="s">
        <v>113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Monthly Summary</vt:lpstr>
      <vt:lpstr>Bus Account</vt:lpstr>
      <vt:lpstr>Payments</vt:lpstr>
      <vt:lpstr>Receipts</vt:lpstr>
      <vt:lpstr>Expenditure against Budget</vt:lpstr>
      <vt:lpstr>Year End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2018-04-23T20:41:18Z</cp:lastPrinted>
  <dcterms:created xsi:type="dcterms:W3CDTF">2017-03-22T16:21:21Z</dcterms:created>
  <dcterms:modified xsi:type="dcterms:W3CDTF">2019-01-31T20:57:58Z</dcterms:modified>
</cp:coreProperties>
</file>