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2019-2020 accounts\"/>
    </mc:Choice>
  </mc:AlternateContent>
  <bookViews>
    <workbookView xWindow="0" yWindow="0" windowWidth="17970" windowHeight="6120" activeTab="2"/>
  </bookViews>
  <sheets>
    <sheet name="Payments" sheetId="3" r:id="rId1"/>
    <sheet name="Receipts" sheetId="4" r:id="rId2"/>
    <sheet name="Monthly Summary" sheetId="1" r:id="rId3"/>
    <sheet name="Transfer" sheetId="7" r:id="rId4"/>
    <sheet name="Bus Account" sheetId="2" r:id="rId5"/>
    <sheet name="Expenditure against Budget" sheetId="5" r:id="rId6"/>
    <sheet name="Codes" sheetId="9" r:id="rId7"/>
  </sheets>
  <definedNames>
    <definedName name="_xlnm._FilterDatabase" localSheetId="0" hidden="1">Payments!$A$1:$N$1012</definedName>
    <definedName name="_xlnm.Print_Area" localSheetId="0">Payments!$A$1:$N$70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7" l="1"/>
  <c r="D6" i="7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E24" i="5" s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E11" i="5" s="1"/>
  <c r="Q13" i="1"/>
  <c r="Q12" i="1"/>
  <c r="Q11" i="1"/>
  <c r="Q10" i="1"/>
  <c r="Q9" i="1"/>
  <c r="P40" i="1"/>
  <c r="P39" i="1"/>
  <c r="P38" i="1"/>
  <c r="E35" i="5" s="1"/>
  <c r="P37" i="1"/>
  <c r="P36" i="1"/>
  <c r="P35" i="1"/>
  <c r="P34" i="1"/>
  <c r="P33" i="1"/>
  <c r="P32" i="1"/>
  <c r="E29" i="5" s="1"/>
  <c r="P31" i="1"/>
  <c r="E28" i="5" s="1"/>
  <c r="P30" i="1"/>
  <c r="P29" i="1"/>
  <c r="P28" i="1"/>
  <c r="P27" i="1"/>
  <c r="P26" i="1"/>
  <c r="P25" i="1"/>
  <c r="P24" i="1"/>
  <c r="P23" i="1"/>
  <c r="E20" i="5" s="1"/>
  <c r="P22" i="1"/>
  <c r="E19" i="5" s="1"/>
  <c r="P21" i="1"/>
  <c r="P20" i="1"/>
  <c r="P19" i="1"/>
  <c r="P18" i="1"/>
  <c r="P17" i="1"/>
  <c r="P16" i="1"/>
  <c r="E13" i="5" s="1"/>
  <c r="P15" i="1"/>
  <c r="P14" i="1"/>
  <c r="P13" i="1"/>
  <c r="P12" i="1"/>
  <c r="P11" i="1"/>
  <c r="P10" i="1"/>
  <c r="P9" i="1"/>
  <c r="O10" i="1"/>
  <c r="O11" i="1"/>
  <c r="O12" i="1"/>
  <c r="O13" i="1"/>
  <c r="O14" i="1"/>
  <c r="O15" i="1"/>
  <c r="O16" i="1"/>
  <c r="O17" i="1"/>
  <c r="O18" i="1"/>
  <c r="E15" i="5" s="1"/>
  <c r="O19" i="1"/>
  <c r="O20" i="1"/>
  <c r="E17" i="5" s="1"/>
  <c r="O21" i="1"/>
  <c r="O22" i="1"/>
  <c r="O23" i="1"/>
  <c r="O24" i="1"/>
  <c r="O25" i="1"/>
  <c r="E22" i="5" s="1"/>
  <c r="O26" i="1"/>
  <c r="E23" i="5" s="1"/>
  <c r="O27" i="1"/>
  <c r="O28" i="1"/>
  <c r="E25" i="5" s="1"/>
  <c r="O29" i="1"/>
  <c r="O30" i="1"/>
  <c r="O31" i="1"/>
  <c r="O32" i="1"/>
  <c r="O33" i="1"/>
  <c r="O34" i="1"/>
  <c r="E31" i="5" s="1"/>
  <c r="O35" i="1"/>
  <c r="O36" i="1"/>
  <c r="E33" i="5" s="1"/>
  <c r="O37" i="1"/>
  <c r="O38" i="1"/>
  <c r="O39" i="1"/>
  <c r="O40" i="1"/>
  <c r="O9" i="1"/>
  <c r="E30" i="5"/>
  <c r="E14" i="5"/>
  <c r="M40" i="1"/>
  <c r="M39" i="1"/>
  <c r="M38" i="1"/>
  <c r="M37" i="1"/>
  <c r="M36" i="1"/>
  <c r="M35" i="1"/>
  <c r="M34" i="1"/>
  <c r="M33" i="1"/>
  <c r="M32" i="1"/>
  <c r="M31" i="1"/>
  <c r="M30" i="1"/>
  <c r="N30" i="1" s="1"/>
  <c r="D27" i="5" s="1"/>
  <c r="M29" i="1"/>
  <c r="M28" i="1"/>
  <c r="M27" i="1"/>
  <c r="M26" i="1"/>
  <c r="M25" i="1"/>
  <c r="M24" i="1"/>
  <c r="M23" i="1"/>
  <c r="N23" i="1" s="1"/>
  <c r="D20" i="5" s="1"/>
  <c r="M22" i="1"/>
  <c r="M21" i="1"/>
  <c r="M20" i="1"/>
  <c r="M19" i="1"/>
  <c r="N19" i="1" s="1"/>
  <c r="D16" i="5" s="1"/>
  <c r="M18" i="1"/>
  <c r="M17" i="1"/>
  <c r="M16" i="1"/>
  <c r="N16" i="1" s="1"/>
  <c r="D13" i="5" s="1"/>
  <c r="M15" i="1"/>
  <c r="N15" i="1" s="1"/>
  <c r="D12" i="5" s="1"/>
  <c r="M14" i="1"/>
  <c r="N14" i="1" s="1"/>
  <c r="D11" i="5" s="1"/>
  <c r="M13" i="1"/>
  <c r="M12" i="1"/>
  <c r="M11" i="1"/>
  <c r="N11" i="1" s="1"/>
  <c r="D8" i="5" s="1"/>
  <c r="M10" i="1"/>
  <c r="M9" i="1"/>
  <c r="L40" i="1"/>
  <c r="L39" i="1"/>
  <c r="L38" i="1"/>
  <c r="L37" i="1"/>
  <c r="L36" i="1"/>
  <c r="L35" i="1"/>
  <c r="L34" i="1"/>
  <c r="L33" i="1"/>
  <c r="L32" i="1"/>
  <c r="L31" i="1"/>
  <c r="N31" i="1" s="1"/>
  <c r="D28" i="5" s="1"/>
  <c r="L30" i="1"/>
  <c r="L29" i="1"/>
  <c r="L28" i="1"/>
  <c r="L27" i="1"/>
  <c r="N27" i="1" s="1"/>
  <c r="D24" i="5" s="1"/>
  <c r="L26" i="1"/>
  <c r="L25" i="1"/>
  <c r="L24" i="1"/>
  <c r="N24" i="1" s="1"/>
  <c r="D21" i="5" s="1"/>
  <c r="L23" i="1"/>
  <c r="L22" i="1"/>
  <c r="N22" i="1" s="1"/>
  <c r="D19" i="5" s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10" i="1"/>
  <c r="K11" i="1"/>
  <c r="K12" i="1"/>
  <c r="K13" i="1"/>
  <c r="K14" i="1"/>
  <c r="K15" i="1"/>
  <c r="K16" i="1"/>
  <c r="K17" i="1"/>
  <c r="N17" i="1" s="1"/>
  <c r="D14" i="5" s="1"/>
  <c r="K18" i="1"/>
  <c r="K19" i="1"/>
  <c r="K20" i="1"/>
  <c r="K21" i="1"/>
  <c r="K22" i="1"/>
  <c r="K23" i="1"/>
  <c r="K24" i="1"/>
  <c r="K25" i="1"/>
  <c r="N25" i="1" s="1"/>
  <c r="D22" i="5" s="1"/>
  <c r="K26" i="1"/>
  <c r="K27" i="1"/>
  <c r="K28" i="1"/>
  <c r="K29" i="1"/>
  <c r="K30" i="1"/>
  <c r="K31" i="1"/>
  <c r="K32" i="1"/>
  <c r="K33" i="1"/>
  <c r="N33" i="1" s="1"/>
  <c r="D30" i="5" s="1"/>
  <c r="K34" i="1"/>
  <c r="K35" i="1"/>
  <c r="K36" i="1"/>
  <c r="K37" i="1"/>
  <c r="K38" i="1"/>
  <c r="K39" i="1"/>
  <c r="K40" i="1"/>
  <c r="K9" i="1"/>
  <c r="N40" i="1"/>
  <c r="N39" i="1"/>
  <c r="N32" i="1"/>
  <c r="D29" i="5" s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9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9" i="1"/>
  <c r="J34" i="3"/>
  <c r="J32" i="3"/>
  <c r="J33" i="3"/>
  <c r="K27" i="3"/>
  <c r="I26" i="3"/>
  <c r="E50" i="1"/>
  <c r="K21" i="3"/>
  <c r="J21" i="3"/>
  <c r="I18" i="3"/>
  <c r="C59" i="1"/>
  <c r="C44" i="1"/>
  <c r="N37" i="1"/>
  <c r="D34" i="5" s="1"/>
  <c r="N36" i="1"/>
  <c r="D33" i="5" s="1"/>
  <c r="N35" i="1"/>
  <c r="D32" i="5" s="1"/>
  <c r="N34" i="1"/>
  <c r="D31" i="5" s="1"/>
  <c r="N29" i="1"/>
  <c r="D26" i="5" s="1"/>
  <c r="N28" i="1"/>
  <c r="D25" i="5" s="1"/>
  <c r="N26" i="1"/>
  <c r="D23" i="5" s="1"/>
  <c r="E21" i="5"/>
  <c r="N21" i="1"/>
  <c r="D18" i="5" s="1"/>
  <c r="N20" i="1"/>
  <c r="D17" i="5" s="1"/>
  <c r="N18" i="1"/>
  <c r="D15" i="5" s="1"/>
  <c r="E10" i="5"/>
  <c r="N12" i="1"/>
  <c r="D9" i="5" s="1"/>
  <c r="N10" i="1"/>
  <c r="D7" i="5" s="1"/>
  <c r="E34" i="5"/>
  <c r="E27" i="5"/>
  <c r="E26" i="5"/>
  <c r="E18" i="5"/>
  <c r="E32" i="5" l="1"/>
  <c r="E16" i="5"/>
  <c r="N38" i="1"/>
  <c r="D35" i="5" s="1"/>
  <c r="J29" i="1"/>
  <c r="C26" i="5" s="1"/>
  <c r="J35" i="1"/>
  <c r="C32" i="5" s="1"/>
  <c r="J40" i="1"/>
  <c r="J23" i="1"/>
  <c r="C20" i="5" s="1"/>
  <c r="G41" i="1"/>
  <c r="J26" i="1"/>
  <c r="C23" i="5" s="1"/>
  <c r="J27" i="1"/>
  <c r="C24" i="5" s="1"/>
  <c r="J37" i="1"/>
  <c r="C34" i="5" s="1"/>
  <c r="J28" i="1"/>
  <c r="C25" i="5" s="1"/>
  <c r="J34" i="1"/>
  <c r="C31" i="5" s="1"/>
  <c r="J38" i="1"/>
  <c r="C35" i="5" s="1"/>
  <c r="J18" i="1"/>
  <c r="C15" i="5" s="1"/>
  <c r="J19" i="1"/>
  <c r="C16" i="5" s="1"/>
  <c r="J30" i="1"/>
  <c r="C27" i="5" s="1"/>
  <c r="J39" i="1"/>
  <c r="J25" i="1"/>
  <c r="C22" i="5" s="1"/>
  <c r="J13" i="1"/>
  <c r="C10" i="5" s="1"/>
  <c r="J14" i="1"/>
  <c r="C11" i="5" s="1"/>
  <c r="J21" i="1"/>
  <c r="C18" i="5" s="1"/>
  <c r="J36" i="1"/>
  <c r="C33" i="5" s="1"/>
  <c r="J33" i="1"/>
  <c r="C30" i="5" s="1"/>
  <c r="J10" i="1"/>
  <c r="C7" i="5" s="1"/>
  <c r="J32" i="1"/>
  <c r="C29" i="5" s="1"/>
  <c r="J20" i="1"/>
  <c r="C17" i="5" s="1"/>
  <c r="J22" i="1"/>
  <c r="C19" i="5" s="1"/>
  <c r="J11" i="1"/>
  <c r="C8" i="5" s="1"/>
  <c r="J24" i="1"/>
  <c r="C21" i="5" s="1"/>
  <c r="J31" i="1"/>
  <c r="C28" i="5" s="1"/>
  <c r="F11" i="1"/>
  <c r="B8" i="5" s="1"/>
  <c r="F10" i="1"/>
  <c r="B7" i="5" s="1"/>
  <c r="J16" i="1"/>
  <c r="C13" i="5" s="1"/>
  <c r="J12" i="1"/>
  <c r="C9" i="5" s="1"/>
  <c r="E8" i="5"/>
  <c r="E7" i="5"/>
  <c r="E12" i="5"/>
  <c r="J17" i="1"/>
  <c r="C14" i="5" s="1"/>
  <c r="J15" i="1"/>
  <c r="C12" i="5" s="1"/>
  <c r="E9" i="5"/>
  <c r="N13" i="1"/>
  <c r="D10" i="5" s="1"/>
  <c r="O59" i="1"/>
  <c r="Q41" i="1" l="1"/>
  <c r="P41" i="1"/>
  <c r="O41" i="1"/>
  <c r="E38" i="5" l="1"/>
  <c r="E6" i="5"/>
  <c r="G59" i="1"/>
  <c r="D59" i="1" l="1"/>
  <c r="N9" i="1"/>
  <c r="L41" i="1"/>
  <c r="K41" i="1"/>
  <c r="F39" i="5"/>
  <c r="M41" i="1"/>
  <c r="F9" i="1" l="1"/>
  <c r="E41" i="1"/>
  <c r="J9" i="1"/>
  <c r="D41" i="1"/>
  <c r="I41" i="1"/>
  <c r="H41" i="1"/>
  <c r="R9" i="1" l="1"/>
  <c r="B50" i="5"/>
  <c r="E23" i="4"/>
  <c r="D11" i="2"/>
  <c r="C11" i="2"/>
  <c r="Q59" i="1"/>
  <c r="P59" i="1"/>
  <c r="M59" i="1"/>
  <c r="L59" i="1"/>
  <c r="K59" i="1"/>
  <c r="I59" i="1"/>
  <c r="H59" i="1"/>
  <c r="E59" i="1"/>
  <c r="Q50" i="1"/>
  <c r="P50" i="1"/>
  <c r="O50" i="1"/>
  <c r="M50" i="1"/>
  <c r="L50" i="1"/>
  <c r="K50" i="1"/>
  <c r="I50" i="1"/>
  <c r="H50" i="1"/>
  <c r="G50" i="1"/>
  <c r="D50" i="1"/>
  <c r="C50" i="1"/>
  <c r="F48" i="1"/>
  <c r="J48" i="1" s="1"/>
  <c r="N48" i="1" s="1"/>
  <c r="R48" i="1" s="1"/>
  <c r="F47" i="1"/>
  <c r="J47" i="1" s="1"/>
  <c r="N47" i="1" s="1"/>
  <c r="R47" i="1" s="1"/>
  <c r="F46" i="1"/>
  <c r="J46" i="1" s="1"/>
  <c r="N46" i="1" s="1"/>
  <c r="R46" i="1" s="1"/>
  <c r="F45" i="1"/>
  <c r="J45" i="1" s="1"/>
  <c r="N45" i="1" s="1"/>
  <c r="R45" i="1" s="1"/>
  <c r="F44" i="1"/>
  <c r="J44" i="1" s="1"/>
  <c r="N44" i="1" s="1"/>
  <c r="R44" i="1" s="1"/>
  <c r="J43" i="1"/>
  <c r="N43" i="1" s="1"/>
  <c r="R43" i="1" s="1"/>
  <c r="R11" i="1"/>
  <c r="R10" i="1"/>
  <c r="C41" i="1" l="1"/>
  <c r="F41" i="1" s="1"/>
  <c r="F13" i="1"/>
  <c r="F14" i="1"/>
  <c r="B6" i="5"/>
  <c r="F50" i="1"/>
  <c r="J50" i="1" s="1"/>
  <c r="N50" i="1" s="1"/>
  <c r="R50" i="1" s="1"/>
  <c r="C13" i="2"/>
  <c r="C52" i="1" l="1"/>
  <c r="D52" i="1" s="1"/>
  <c r="F12" i="1"/>
  <c r="B11" i="5"/>
  <c r="G11" i="5" s="1"/>
  <c r="R14" i="1"/>
  <c r="B10" i="5"/>
  <c r="G10" i="5" s="1"/>
  <c r="R13" i="1"/>
  <c r="C6" i="5"/>
  <c r="J41" i="1"/>
  <c r="N41" i="1" s="1"/>
  <c r="R41" i="1" s="1"/>
  <c r="C38" i="5"/>
  <c r="D61" i="1" l="1"/>
  <c r="E52" i="1"/>
  <c r="E61" i="1" s="1"/>
  <c r="C61" i="1"/>
  <c r="B9" i="5"/>
  <c r="G9" i="5" s="1"/>
  <c r="R12" i="1"/>
  <c r="F15" i="1" s="1"/>
  <c r="B12" i="5" s="1"/>
  <c r="G12" i="5" s="1"/>
  <c r="F16" i="1"/>
  <c r="F17" i="1"/>
  <c r="C39" i="5"/>
  <c r="G7" i="5"/>
  <c r="D6" i="5"/>
  <c r="G6" i="5" s="1"/>
  <c r="G8" i="5"/>
  <c r="D38" i="5"/>
  <c r="G52" i="1" l="1"/>
  <c r="G61" i="1" s="1"/>
  <c r="R15" i="1"/>
  <c r="B14" i="5"/>
  <c r="G14" i="5" s="1"/>
  <c r="R17" i="1"/>
  <c r="B13" i="5"/>
  <c r="G13" i="5" s="1"/>
  <c r="R16" i="1"/>
  <c r="F18" i="1"/>
  <c r="D39" i="5"/>
  <c r="G38" i="5"/>
  <c r="H52" i="1" l="1"/>
  <c r="I52" i="1" s="1"/>
  <c r="B15" i="5"/>
  <c r="G15" i="5" s="1"/>
  <c r="R18" i="1"/>
  <c r="F19" i="1"/>
  <c r="F20" i="1"/>
  <c r="H61" i="1" l="1"/>
  <c r="R20" i="1"/>
  <c r="B17" i="5"/>
  <c r="G17" i="5" s="1"/>
  <c r="B16" i="5"/>
  <c r="G16" i="5" s="1"/>
  <c r="R19" i="1"/>
  <c r="F21" i="1"/>
  <c r="I61" i="1"/>
  <c r="K52" i="1"/>
  <c r="G21" i="5"/>
  <c r="E39" i="5"/>
  <c r="G39" i="5" s="1"/>
  <c r="B18" i="5" l="1"/>
  <c r="G18" i="5" s="1"/>
  <c r="R21" i="1"/>
  <c r="F22" i="1"/>
  <c r="F23" i="1"/>
  <c r="L52" i="1"/>
  <c r="M52" i="1" s="1"/>
  <c r="M61" i="1" s="1"/>
  <c r="K61" i="1"/>
  <c r="B20" i="5" l="1"/>
  <c r="G20" i="5" s="1"/>
  <c r="R23" i="1"/>
  <c r="B19" i="5"/>
  <c r="G19" i="5" s="1"/>
  <c r="R22" i="1"/>
  <c r="F24" i="1"/>
  <c r="O52" i="1"/>
  <c r="L61" i="1"/>
  <c r="B21" i="5" l="1"/>
  <c r="R24" i="1"/>
  <c r="F25" i="1"/>
  <c r="F26" i="1"/>
  <c r="P52" i="1"/>
  <c r="O61" i="1"/>
  <c r="B23" i="5" l="1"/>
  <c r="R26" i="1"/>
  <c r="R25" i="1"/>
  <c r="B22" i="5"/>
  <c r="F27" i="1"/>
  <c r="Q52" i="1"/>
  <c r="P61" i="1"/>
  <c r="B24" i="5" l="1"/>
  <c r="G24" i="5" s="1"/>
  <c r="R27" i="1"/>
  <c r="F28" i="1"/>
  <c r="F29" i="1"/>
  <c r="G23" i="5"/>
  <c r="R52" i="1"/>
  <c r="Q61" i="1"/>
  <c r="R29" i="1" l="1"/>
  <c r="B26" i="5"/>
  <c r="G26" i="5" s="1"/>
  <c r="B25" i="5"/>
  <c r="R28" i="1"/>
  <c r="F30" i="1"/>
  <c r="G25" i="5" l="1"/>
  <c r="B27" i="5"/>
  <c r="G27" i="5" s="1"/>
  <c r="R30" i="1"/>
  <c r="F31" i="1"/>
  <c r="F32" i="1"/>
  <c r="B29" i="5" l="1"/>
  <c r="G29" i="5" s="1"/>
  <c r="R32" i="1"/>
  <c r="B28" i="5"/>
  <c r="G28" i="5" s="1"/>
  <c r="R31" i="1"/>
  <c r="F33" i="1"/>
  <c r="B30" i="5" l="1"/>
  <c r="G30" i="5" s="1"/>
  <c r="R33" i="1"/>
  <c r="F34" i="1"/>
  <c r="F35" i="1"/>
  <c r="B32" i="5" l="1"/>
  <c r="G32" i="5" s="1"/>
  <c r="R35" i="1"/>
  <c r="B31" i="5"/>
  <c r="G31" i="5" s="1"/>
  <c r="R34" i="1"/>
  <c r="F36" i="1"/>
  <c r="B33" i="5" l="1"/>
  <c r="R36" i="1"/>
  <c r="F38" i="1"/>
  <c r="F37" i="1"/>
  <c r="G33" i="5" l="1"/>
  <c r="B34" i="5"/>
  <c r="G34" i="5" s="1"/>
  <c r="R37" i="1"/>
  <c r="R38" i="1"/>
  <c r="B35" i="5"/>
  <c r="G35" i="5" s="1"/>
  <c r="F39" i="1"/>
  <c r="R39" i="1" s="1"/>
  <c r="B38" i="5" l="1"/>
  <c r="B39" i="5" s="1"/>
  <c r="F40" i="1"/>
  <c r="R40" i="1" s="1"/>
</calcChain>
</file>

<file path=xl/sharedStrings.xml><?xml version="1.0" encoding="utf-8"?>
<sst xmlns="http://schemas.openxmlformats.org/spreadsheetml/2006/main" count="645" uniqueCount="231">
  <si>
    <t>April</t>
  </si>
  <si>
    <t>May</t>
  </si>
  <si>
    <t>June</t>
  </si>
  <si>
    <t>Quarter 1</t>
  </si>
  <si>
    <t>July</t>
  </si>
  <si>
    <t>August</t>
  </si>
  <si>
    <t>Sept</t>
  </si>
  <si>
    <t>Quarter 2</t>
  </si>
  <si>
    <t>Oct</t>
  </si>
  <si>
    <t>Nov</t>
  </si>
  <si>
    <t>Dec</t>
  </si>
  <si>
    <t>Quarter 3</t>
  </si>
  <si>
    <t>Jan</t>
  </si>
  <si>
    <t>Feb</t>
  </si>
  <si>
    <t>Mar</t>
  </si>
  <si>
    <t>Totals</t>
  </si>
  <si>
    <t>Opening Balance</t>
  </si>
  <si>
    <t>Unpresented cheques carried over / Correction</t>
  </si>
  <si>
    <t>Expenditure</t>
  </si>
  <si>
    <t>Clerks Salary</t>
  </si>
  <si>
    <t>HMRC</t>
  </si>
  <si>
    <t>Office/IT Equipment</t>
  </si>
  <si>
    <t>Website Administration</t>
  </si>
  <si>
    <t>Insurance</t>
  </si>
  <si>
    <t>Audit Fees</t>
  </si>
  <si>
    <t>Advertising</t>
  </si>
  <si>
    <t>Room Hire</t>
  </si>
  <si>
    <t>Misc</t>
  </si>
  <si>
    <t>Playground Equipment Inspection Fees</t>
  </si>
  <si>
    <t>Total Expenditure</t>
  </si>
  <si>
    <t>Income</t>
  </si>
  <si>
    <t>Precept</t>
  </si>
  <si>
    <t>Bank interest</t>
  </si>
  <si>
    <t>VAT Reinbursement</t>
  </si>
  <si>
    <t>Best Kept Village Prize</t>
  </si>
  <si>
    <t>Other</t>
  </si>
  <si>
    <t>Total Income</t>
  </si>
  <si>
    <t>Closing Balance</t>
  </si>
  <si>
    <t>These Funds are represented by:</t>
  </si>
  <si>
    <t>Current Acc</t>
  </si>
  <si>
    <t>Bus Account</t>
  </si>
  <si>
    <t>Deposit Acc</t>
  </si>
  <si>
    <t>Unpresented cheques</t>
  </si>
  <si>
    <t>TOTAL</t>
  </si>
  <si>
    <t>COMMUNITY BUS ACCOUNT</t>
  </si>
  <si>
    <t>Deposits</t>
  </si>
  <si>
    <t>Withdrawals</t>
  </si>
  <si>
    <t>Cheque No</t>
  </si>
  <si>
    <t>Payee</t>
  </si>
  <si>
    <t>02.02.17</t>
  </si>
  <si>
    <t>TOTALS</t>
  </si>
  <si>
    <t>Date</t>
  </si>
  <si>
    <t>CHQ NO.</t>
  </si>
  <si>
    <t>Recipient</t>
  </si>
  <si>
    <t xml:space="preserve">Details </t>
  </si>
  <si>
    <t>Invoice Date</t>
  </si>
  <si>
    <t xml:space="preserve">Value </t>
  </si>
  <si>
    <t>NET</t>
  </si>
  <si>
    <t>VAT</t>
  </si>
  <si>
    <t>VAT NUMBER</t>
  </si>
  <si>
    <t>Sec 137</t>
  </si>
  <si>
    <t>DATE</t>
  </si>
  <si>
    <t>DETAILS</t>
  </si>
  <si>
    <t>ACCOUNT</t>
  </si>
  <si>
    <t>AMOUNT</t>
  </si>
  <si>
    <t>Current</t>
  </si>
  <si>
    <t>Budget</t>
  </si>
  <si>
    <t>% spent</t>
  </si>
  <si>
    <t>Q1</t>
  </si>
  <si>
    <t>Q2</t>
  </si>
  <si>
    <t>Q3</t>
  </si>
  <si>
    <t>Q4</t>
  </si>
  <si>
    <t xml:space="preserve">                                                                                      Bus</t>
  </si>
  <si>
    <t>Total</t>
  </si>
  <si>
    <t>Election Costs</t>
  </si>
  <si>
    <t>RECEIPTS 2020-2021</t>
  </si>
  <si>
    <t>#</t>
  </si>
  <si>
    <t>Invoice Number</t>
  </si>
  <si>
    <t>001</t>
  </si>
  <si>
    <t>002</t>
  </si>
  <si>
    <t>003</t>
  </si>
  <si>
    <t>004</t>
  </si>
  <si>
    <t>005</t>
  </si>
  <si>
    <t>006</t>
  </si>
  <si>
    <t>007</t>
  </si>
  <si>
    <t>008</t>
  </si>
  <si>
    <t>Cashed</t>
  </si>
  <si>
    <t>Transfer</t>
  </si>
  <si>
    <t>00897190</t>
  </si>
  <si>
    <t>00897204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</si>
  <si>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</si>
  <si>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</si>
  <si>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</si>
  <si>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</si>
  <si>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</si>
  <si>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</si>
  <si>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</si>
  <si>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</si>
  <si>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</si>
  <si>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</si>
  <si>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</si>
  <si>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</si>
  <si>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</si>
  <si>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</si>
  <si>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</si>
  <si>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</si>
  <si>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</si>
  <si>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</si>
  <si>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</si>
  <si>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</si>
  <si>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</si>
  <si>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</si>
  <si>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</si>
  <si>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</si>
  <si>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</si>
  <si>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</si>
  <si>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</si>
  <si>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</si>
  <si>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</si>
  <si>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Payroll Administration</t>
  </si>
  <si>
    <t>Clerks Fixed Expenses (Office &amp; Phone Allowance)</t>
  </si>
  <si>
    <t>Clerks Mileage</t>
  </si>
  <si>
    <t>Stationary and Postage</t>
  </si>
  <si>
    <t>Printer Paper and Ink</t>
  </si>
  <si>
    <t>Subscriptions</t>
  </si>
  <si>
    <t>Annual Meeting - Room Hire &amp; Buffet</t>
  </si>
  <si>
    <t>Training and Conferences</t>
  </si>
  <si>
    <t>Councillor Mileage / Expenses</t>
  </si>
  <si>
    <t>Celebratory and Commemorative Events</t>
  </si>
  <si>
    <t>Sec 137 Expenditure</t>
  </si>
  <si>
    <t>Street Furniture Maintenance/Recycling Bin</t>
  </si>
  <si>
    <t>Additional/Replacement Street Furniture</t>
  </si>
  <si>
    <t>Recreation Ground Costs/Public Realm   (Community Payback)</t>
  </si>
  <si>
    <t>The Glade, Ashey – Clearance/Grass Cutting</t>
  </si>
  <si>
    <t>The Glade, Ashey – Litter Bin Emptying</t>
  </si>
  <si>
    <t>Subtotal</t>
  </si>
  <si>
    <t>TRANSFERS 2020-21</t>
  </si>
  <si>
    <t>IOWC Devolved Service – Environment Officer</t>
  </si>
  <si>
    <t xml:space="preserve">IOWC Devolved Service – Recreation Ground   </t>
  </si>
  <si>
    <t xml:space="preserve">Community Taxi Bus       </t>
  </si>
  <si>
    <t>Balances @  31.03.2020                              Deposit</t>
  </si>
  <si>
    <t>Code</t>
  </si>
  <si>
    <t>Budget Line</t>
  </si>
  <si>
    <t>Column Labels</t>
  </si>
  <si>
    <t>Grand Total</t>
  </si>
  <si>
    <t xml:space="preserve">Sum of Value </t>
  </si>
  <si>
    <t>Row Labels</t>
  </si>
  <si>
    <t>Save</t>
  </si>
  <si>
    <t>Variance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</si>
  <si>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</si>
  <si>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</si>
  <si>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</si>
  <si>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</si>
  <si>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</si>
  <si>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</si>
  <si>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</si>
  <si>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</si>
  <si>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</si>
  <si>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</si>
  <si>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</si>
  <si>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</si>
  <si>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</si>
  <si>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</si>
  <si>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</si>
  <si>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</si>
  <si>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</si>
  <si>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</si>
  <si>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</si>
  <si>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</si>
  <si>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</si>
  <si>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</si>
  <si>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</si>
  <si>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</si>
  <si>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</si>
  <si>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</si>
  <si>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</si>
  <si>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</si>
  <si>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</si>
  <si>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</si>
  <si>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</si>
  <si>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</si>
  <si>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Voucher</t>
  </si>
  <si>
    <t>2021-22</t>
  </si>
  <si>
    <t>Main</t>
  </si>
  <si>
    <t>ONLINE</t>
  </si>
  <si>
    <t>Community Action</t>
  </si>
  <si>
    <t>Payroll Processing</t>
  </si>
  <si>
    <t>New Wages</t>
  </si>
  <si>
    <t xml:space="preserve">HMRC </t>
  </si>
  <si>
    <t>Foundation Media</t>
  </si>
  <si>
    <t>Webhosting and domain name renewal</t>
  </si>
  <si>
    <t>Gareth Hughes</t>
  </si>
  <si>
    <t>Internal Audit</t>
  </si>
  <si>
    <t>16/2021</t>
  </si>
  <si>
    <t>Outside Scope</t>
  </si>
  <si>
    <t>Haven Street Community Association</t>
  </si>
  <si>
    <t>Room Hire (Council)</t>
  </si>
  <si>
    <t>-</t>
  </si>
  <si>
    <t>September</t>
  </si>
  <si>
    <t>October</t>
  </si>
  <si>
    <t>November</t>
  </si>
  <si>
    <t>December</t>
  </si>
  <si>
    <t>January</t>
  </si>
  <si>
    <t>February</t>
  </si>
  <si>
    <t>March</t>
  </si>
  <si>
    <t>z</t>
  </si>
  <si>
    <t xml:space="preserve">ICO </t>
  </si>
  <si>
    <t>ICO registrayion</t>
  </si>
  <si>
    <t>000735</t>
  </si>
  <si>
    <t xml:space="preserve">Richard Priest </t>
  </si>
  <si>
    <t>Clerks Milages</t>
  </si>
  <si>
    <t>Clerks Allowance (internet/phone)</t>
  </si>
  <si>
    <t>Flowers</t>
  </si>
  <si>
    <t xml:space="preserve">Stationary </t>
  </si>
  <si>
    <t>Lloyds</t>
  </si>
  <si>
    <t>Bank Charges</t>
  </si>
  <si>
    <t>j</t>
  </si>
  <si>
    <t>Came and Company</t>
  </si>
  <si>
    <t>Exempt</t>
  </si>
  <si>
    <t>Island Roads</t>
  </si>
  <si>
    <t>Installation of Memorial Benches/Picnic Base</t>
  </si>
  <si>
    <t>QUARTERLY REPORTS 2021-22</t>
  </si>
  <si>
    <t>Isle of Wight Council</t>
  </si>
  <si>
    <t>Enviroment Officer</t>
  </si>
  <si>
    <t>Grounds Maintenance</t>
  </si>
  <si>
    <t>108 3668 65</t>
  </si>
  <si>
    <t>Glade Litter Bin</t>
  </si>
  <si>
    <t>321 9318 74</t>
  </si>
  <si>
    <t>Room Hire (2/9 and 23/9)</t>
  </si>
  <si>
    <t>VAT Refund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</si>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</sst>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"/>
    <numFmt numFmtId="165" formatCode="#,##0.00_ ;\-#,##0.00\ "/>
    <numFmt numFmtId="166" formatCode="&quot;£&quot;#,##0.00"/>
    <numFmt numFmtId="167" formatCode="0.0%"/>
  </numFmts>
  <fonts count="39" x14ac:knownFonts="1">
    <font>
      <sz val="11"/>
      <color rgb="FF000000"/>
      <name val="Calibri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sz val="11"/>
      <color rgb="FF00B0F0"/>
      <name val="Arial"/>
      <family val="2"/>
    </font>
    <font>
      <sz val="11"/>
      <color rgb="FF0070C0"/>
      <name val="Arial"/>
      <family val="2"/>
    </font>
    <font>
      <sz val="11"/>
      <color rgb="FF0C0C0C"/>
      <name val="Arial"/>
      <family val="2"/>
    </font>
    <font>
      <b/>
      <sz val="11"/>
      <color rgb="FFFF0000"/>
      <name val="Arial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2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24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60">
    <xf numFmtId="0" fontId="0" fillId="0" borderId="0" xfId="0" applyFont="1" applyAlignment="1"/>
    <xf numFmtId="4" fontId="1" fillId="0" borderId="0" xfId="0" applyNumberFormat="1" applyFont="1"/>
    <xf numFmtId="4" fontId="2" fillId="0" borderId="0" xfId="0" applyNumberFormat="1" applyFont="1"/>
    <xf numFmtId="4" fontId="2" fillId="2" borderId="1" xfId="0" applyNumberFormat="1" applyFont="1" applyFill="1" applyBorder="1"/>
    <xf numFmtId="4" fontId="3" fillId="0" borderId="0" xfId="0" applyNumberFormat="1" applyFont="1"/>
    <xf numFmtId="4" fontId="3" fillId="2" borderId="1" xfId="0" applyNumberFormat="1" applyFont="1" applyFill="1" applyBorder="1"/>
    <xf numFmtId="4" fontId="3" fillId="0" borderId="0" xfId="0" applyNumberFormat="1" applyFont="1" applyAlignment="1"/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1" fillId="0" borderId="2" xfId="0" applyNumberFormat="1" applyFont="1" applyBorder="1"/>
    <xf numFmtId="4" fontId="7" fillId="0" borderId="0" xfId="0" applyNumberFormat="1" applyFont="1" applyAlignment="1"/>
    <xf numFmtId="4" fontId="2" fillId="2" borderId="3" xfId="0" applyNumberFormat="1" applyFont="1" applyFill="1" applyBorder="1"/>
    <xf numFmtId="4" fontId="1" fillId="2" borderId="1" xfId="0" applyNumberFormat="1" applyFont="1" applyFill="1" applyBorder="1"/>
    <xf numFmtId="4" fontId="6" fillId="0" borderId="0" xfId="0" applyNumberFormat="1" applyFont="1" applyAlignment="1"/>
    <xf numFmtId="14" fontId="0" fillId="0" borderId="0" xfId="0" applyNumberFormat="1" applyFont="1"/>
    <xf numFmtId="4" fontId="0" fillId="0" borderId="0" xfId="0" applyNumberFormat="1" applyFont="1"/>
    <xf numFmtId="4" fontId="9" fillId="0" borderId="0" xfId="0" applyNumberFormat="1" applyFont="1"/>
    <xf numFmtId="0" fontId="0" fillId="0" borderId="0" xfId="0" applyFont="1"/>
    <xf numFmtId="14" fontId="10" fillId="0" borderId="0" xfId="0" applyNumberFormat="1" applyFont="1"/>
    <xf numFmtId="4" fontId="10" fillId="0" borderId="0" xfId="0" applyNumberFormat="1" applyFont="1"/>
    <xf numFmtId="14" fontId="9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0" fillId="0" borderId="0" xfId="0" applyFont="1" applyAlignment="1"/>
    <xf numFmtId="0" fontId="13" fillId="0" borderId="0" xfId="0" quotePrefix="1" applyFont="1" applyAlignment="1"/>
    <xf numFmtId="0" fontId="15" fillId="0" borderId="0" xfId="0" applyFont="1"/>
    <xf numFmtId="0" fontId="10" fillId="0" borderId="0" xfId="0" applyFont="1"/>
    <xf numFmtId="165" fontId="14" fillId="0" borderId="0" xfId="0" applyNumberFormat="1" applyFont="1" applyAlignment="1"/>
    <xf numFmtId="165" fontId="14" fillId="0" borderId="0" xfId="0" applyNumberFormat="1" applyFont="1"/>
    <xf numFmtId="0" fontId="10" fillId="0" borderId="0" xfId="0" applyFont="1" applyAlignment="1"/>
    <xf numFmtId="0" fontId="16" fillId="0" borderId="0" xfId="0" applyFont="1"/>
    <xf numFmtId="0" fontId="17" fillId="0" borderId="0" xfId="0" applyFont="1"/>
    <xf numFmtId="165" fontId="16" fillId="0" borderId="0" xfId="0" applyNumberFormat="1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1" fontId="14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4" fontId="12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15" fillId="0" borderId="0" xfId="0" quotePrefix="1" applyFont="1"/>
    <xf numFmtId="0" fontId="0" fillId="0" borderId="0" xfId="0" applyFont="1" applyAlignment="1"/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2" fontId="22" fillId="0" borderId="0" xfId="0" applyNumberFormat="1" applyFont="1" applyAlignment="1"/>
    <xf numFmtId="2" fontId="23" fillId="0" borderId="0" xfId="0" applyNumberFormat="1" applyFont="1" applyAlignment="1">
      <alignment vertical="center"/>
    </xf>
    <xf numFmtId="2" fontId="22" fillId="0" borderId="0" xfId="0" applyNumberFormat="1" applyFont="1" applyAlignment="1">
      <alignment vertical="center"/>
    </xf>
    <xf numFmtId="2" fontId="24" fillId="0" borderId="0" xfId="0" applyNumberFormat="1" applyFont="1" applyAlignment="1"/>
    <xf numFmtId="167" fontId="14" fillId="0" borderId="0" xfId="1" applyNumberFormat="1" applyFont="1"/>
    <xf numFmtId="4" fontId="26" fillId="0" borderId="0" xfId="0" applyNumberFormat="1" applyFont="1"/>
    <xf numFmtId="0" fontId="22" fillId="0" borderId="0" xfId="0" applyFont="1" applyAlignment="1">
      <alignment horizontal="right" vertical="center"/>
    </xf>
    <xf numFmtId="4" fontId="21" fillId="0" borderId="0" xfId="0" applyNumberFormat="1" applyFont="1"/>
    <xf numFmtId="167" fontId="20" fillId="0" borderId="0" xfId="1" applyNumberFormat="1" applyFont="1"/>
    <xf numFmtId="0" fontId="21" fillId="0" borderId="0" xfId="0" applyFont="1" applyAlignment="1"/>
    <xf numFmtId="167" fontId="27" fillId="0" borderId="0" xfId="1" applyNumberFormat="1" applyFont="1"/>
    <xf numFmtId="14" fontId="28" fillId="0" borderId="0" xfId="0" applyNumberFormat="1" applyFont="1"/>
    <xf numFmtId="2" fontId="22" fillId="0" borderId="0" xfId="0" quotePrefix="1" applyNumberFormat="1" applyFont="1" applyAlignment="1"/>
    <xf numFmtId="0" fontId="30" fillId="0" borderId="0" xfId="0" applyFont="1"/>
    <xf numFmtId="0" fontId="21" fillId="0" borderId="0" xfId="0" quotePrefix="1" applyFont="1" applyAlignment="1"/>
    <xf numFmtId="0" fontId="33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/>
    <xf numFmtId="14" fontId="14" fillId="0" borderId="0" xfId="0" applyNumberFormat="1" applyFont="1" applyAlignment="1"/>
    <xf numFmtId="0" fontId="35" fillId="0" borderId="0" xfId="0" applyFont="1"/>
    <xf numFmtId="0" fontId="20" fillId="0" borderId="0" xfId="0" applyFont="1"/>
    <xf numFmtId="0" fontId="0" fillId="0" borderId="0" xfId="0" applyFont="1" applyFill="1" applyAlignment="1"/>
    <xf numFmtId="0" fontId="22" fillId="0" borderId="0" xfId="0" quotePrefix="1" applyFont="1" applyAlignment="1"/>
    <xf numFmtId="164" fontId="36" fillId="3" borderId="4" xfId="0" applyNumberFormat="1" applyFont="1" applyFill="1" applyBorder="1" applyAlignment="1">
      <alignment horizontal="left"/>
    </xf>
    <xf numFmtId="0" fontId="36" fillId="3" borderId="4" xfId="0" applyFont="1" applyFill="1" applyBorder="1" applyAlignment="1">
      <alignment horizontal="center"/>
    </xf>
    <xf numFmtId="0" fontId="36" fillId="3" borderId="4" xfId="0" applyFont="1" applyFill="1" applyBorder="1" applyAlignment="1">
      <alignment horizontal="left"/>
    </xf>
    <xf numFmtId="165" fontId="28" fillId="3" borderId="4" xfId="0" applyNumberFormat="1" applyFont="1" applyFill="1" applyBorder="1" applyAlignment="1">
      <alignment horizontal="right"/>
    </xf>
    <xf numFmtId="4" fontId="28" fillId="3" borderId="4" xfId="0" applyNumberFormat="1" applyFont="1" applyFill="1" applyBorder="1" applyAlignment="1">
      <alignment horizontal="right"/>
    </xf>
    <xf numFmtId="166" fontId="28" fillId="3" borderId="4" xfId="0" applyNumberFormat="1" applyFont="1" applyFill="1" applyBorder="1" applyAlignment="1">
      <alignment horizontal="right"/>
    </xf>
    <xf numFmtId="166" fontId="36" fillId="3" borderId="4" xfId="0" applyNumberFormat="1" applyFont="1" applyFill="1" applyBorder="1" applyAlignment="1">
      <alignment horizontal="right"/>
    </xf>
    <xf numFmtId="0" fontId="28" fillId="0" borderId="0" xfId="0" applyFont="1" applyAlignment="1"/>
    <xf numFmtId="2" fontId="28" fillId="0" borderId="0" xfId="0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2" fillId="0" borderId="0" xfId="0" quotePrefix="1" applyFont="1" applyFill="1" applyBorder="1" applyAlignment="1"/>
    <xf numFmtId="0" fontId="22" fillId="0" borderId="0" xfId="0" applyFont="1" applyFill="1" applyBorder="1" applyAlignment="1"/>
    <xf numFmtId="2" fontId="22" fillId="0" borderId="0" xfId="0" applyNumberFormat="1" applyFont="1" applyFill="1" applyBorder="1" applyAlignment="1"/>
    <xf numFmtId="0" fontId="22" fillId="0" borderId="0" xfId="0" applyFont="1" applyAlignment="1">
      <alignment horizontal="right"/>
    </xf>
    <xf numFmtId="2" fontId="28" fillId="0" borderId="1" xfId="0" applyNumberFormat="1" applyFont="1" applyBorder="1" applyAlignment="1">
      <alignment horizontal="right"/>
    </xf>
    <xf numFmtId="0" fontId="22" fillId="0" borderId="1" xfId="0" quotePrefix="1" applyFont="1" applyFill="1" applyBorder="1" applyAlignment="1"/>
    <xf numFmtId="0" fontId="22" fillId="0" borderId="1" xfId="0" applyFont="1" applyFill="1" applyBorder="1" applyAlignment="1"/>
    <xf numFmtId="2" fontId="22" fillId="0" borderId="1" xfId="0" applyNumberFormat="1" applyFont="1" applyFill="1" applyBorder="1" applyAlignment="1"/>
    <xf numFmtId="0" fontId="22" fillId="0" borderId="1" xfId="0" applyFont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14" fontId="28" fillId="0" borderId="0" xfId="0" applyNumberFormat="1" applyFont="1" applyFill="1"/>
    <xf numFmtId="0" fontId="22" fillId="0" borderId="0" xfId="0" quotePrefix="1" applyFont="1" applyFill="1" applyAlignment="1"/>
    <xf numFmtId="0" fontId="37" fillId="0" borderId="0" xfId="0" applyFont="1" applyAlignment="1">
      <alignment horizontal="right"/>
    </xf>
    <xf numFmtId="2" fontId="22" fillId="0" borderId="0" xfId="0" applyNumberFormat="1" applyFont="1" applyFill="1" applyAlignment="1">
      <alignment horizontal="right"/>
    </xf>
    <xf numFmtId="4" fontId="28" fillId="0" borderId="0" xfId="0" applyNumberFormat="1" applyFont="1" applyAlignment="1">
      <alignment horizontal="right"/>
    </xf>
    <xf numFmtId="0" fontId="28" fillId="0" borderId="0" xfId="0" applyFont="1"/>
    <xf numFmtId="0" fontId="22" fillId="0" borderId="0" xfId="0" applyFont="1"/>
    <xf numFmtId="0" fontId="22" fillId="0" borderId="0" xfId="0" quotePrefix="1" applyFont="1"/>
    <xf numFmtId="14" fontId="28" fillId="0" borderId="0" xfId="0" applyNumberFormat="1" applyFont="1" applyAlignment="1">
      <alignment horizontal="left"/>
    </xf>
    <xf numFmtId="2" fontId="22" fillId="4" borderId="0" xfId="0" quotePrefix="1" applyNumberFormat="1" applyFont="1" applyFill="1" applyBorder="1" applyAlignment="1"/>
    <xf numFmtId="14" fontId="28" fillId="4" borderId="0" xfId="0" applyNumberFormat="1" applyFont="1" applyFill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4" fontId="28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4" fontId="26" fillId="0" borderId="0" xfId="0" applyNumberFormat="1" applyFont="1" applyAlignment="1"/>
    <xf numFmtId="4" fontId="0" fillId="0" borderId="0" xfId="0" applyNumberFormat="1" applyFont="1" applyAlignment="1"/>
    <xf numFmtId="0" fontId="28" fillId="5" borderId="1" xfId="0" applyFont="1" applyFill="1" applyBorder="1" applyAlignment="1">
      <alignment horizontal="right"/>
    </xf>
    <xf numFmtId="0" fontId="0" fillId="5" borderId="0" xfId="0" applyFont="1" applyFill="1" applyAlignment="1"/>
    <xf numFmtId="4" fontId="28" fillId="5" borderId="0" xfId="0" applyNumberFormat="1" applyFont="1" applyFill="1" applyAlignment="1">
      <alignment horizontal="right"/>
    </xf>
    <xf numFmtId="2" fontId="22" fillId="0" borderId="0" xfId="0" quotePrefix="1" applyNumberFormat="1" applyFont="1" applyFill="1" applyBorder="1" applyAlignment="1"/>
    <xf numFmtId="0" fontId="28" fillId="0" borderId="0" xfId="0" applyFont="1" applyFill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38" fillId="0" borderId="0" xfId="0" quotePrefix="1" applyFont="1" applyFill="1" applyAlignment="1"/>
    <xf numFmtId="0" fontId="38" fillId="0" borderId="0" xfId="0" applyFont="1" applyFill="1" applyAlignment="1"/>
    <xf numFmtId="2" fontId="38" fillId="0" borderId="0" xfId="0" quotePrefix="1" applyNumberFormat="1" applyFont="1" applyFill="1" applyBorder="1" applyAlignment="1"/>
    <xf numFmtId="2" fontId="38" fillId="0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right"/>
    </xf>
    <xf numFmtId="0" fontId="31" fillId="0" borderId="0" xfId="0" applyFont="1" applyFill="1" applyAlignment="1">
      <alignment horizontal="right"/>
    </xf>
    <xf numFmtId="2" fontId="22" fillId="0" borderId="1" xfId="0" quotePrefix="1" applyNumberFormat="1" applyFont="1" applyFill="1" applyBorder="1" applyAlignment="1"/>
    <xf numFmtId="0" fontId="0" fillId="0" borderId="0" xfId="0" applyFont="1" applyAlignmen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quotePrefix="1" applyFont="1" applyAlignment="1"/>
    <xf numFmtId="0" fontId="0" fillId="0" borderId="0" xfId="0" applyFont="1" applyAlignment="1"/>
    <xf numFmtId="15" fontId="21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5" fontId="36" fillId="3" borderId="4" xfId="0" applyNumberFormat="1" applyFont="1" applyFill="1" applyBorder="1" applyAlignment="1">
      <alignment horizontal="center"/>
    </xf>
    <xf numFmtId="15" fontId="28" fillId="0" borderId="0" xfId="0" applyNumberFormat="1" applyFont="1" applyAlignment="1">
      <alignment horizontal="center"/>
    </xf>
    <xf numFmtId="15" fontId="28" fillId="0" borderId="0" xfId="0" applyNumberFormat="1" applyFont="1" applyFill="1" applyAlignment="1">
      <alignment horizontal="center"/>
    </xf>
    <xf numFmtId="15" fontId="38" fillId="0" borderId="0" xfId="0" applyNumberFormat="1" applyFont="1" applyFill="1" applyAlignment="1">
      <alignment horizontal="center"/>
    </xf>
    <xf numFmtId="15" fontId="0" fillId="0" borderId="0" xfId="0" applyNumberFormat="1" applyFont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2" fontId="36" fillId="3" borderId="4" xfId="0" applyNumberFormat="1" applyFont="1" applyFill="1" applyBorder="1" applyAlignment="1">
      <alignment horizontal="right"/>
    </xf>
    <xf numFmtId="2" fontId="0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8" fillId="0" borderId="0" xfId="0" quotePrefix="1" applyFont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2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rmstrong" refreshedDate="44502.527466087966" createdVersion="7" refreshedVersion="7" minRefreshableVersion="3" recordCount="304">
  <cacheSource type="worksheet">
    <worksheetSource ref="A1:N1048576" sheet="Payments"/>
  </cacheSource>
  <cacheFields count="14">
    <cacheField name="#" numFmtId="0">
      <sharedItems containsBlank="1"/>
    </cacheField>
    <cacheField name="Date" numFmtId="15">
      <sharedItems containsNonDate="0" containsDate="1" containsString="0" containsBlank="1" minDate="2021-05-19T00:00:00" maxDate="2021-10-28T00:00:00"/>
    </cacheField>
    <cacheField name="Cashed" numFmtId="0">
      <sharedItems containsBlank="1" count="14">
        <s v="April"/>
        <s v="May"/>
        <s v="June"/>
        <s v="July"/>
        <s v="August"/>
        <s v="September"/>
        <s v="October"/>
        <m/>
        <s v="November"/>
        <s v="December"/>
        <s v="January"/>
        <s v="February"/>
        <s v="March"/>
        <s v="z"/>
      </sharedItems>
    </cacheField>
    <cacheField name="CHQ NO." numFmtId="0">
      <sharedItems containsBlank="1"/>
    </cacheField>
    <cacheField name="Recipient" numFmtId="0">
      <sharedItems containsBlank="1"/>
    </cacheField>
    <cacheField name="Code" numFmtId="0">
      <sharedItems containsBlank="1" count="33">
        <s v="018"/>
        <s v="008"/>
        <s v="012"/>
        <s v="030"/>
        <s v="004"/>
        <s v="022"/>
        <s v="016"/>
        <s v="007"/>
        <s v="006"/>
        <s v="024"/>
        <s v="013"/>
        <s v="021"/>
        <s v="014"/>
        <s v="015"/>
        <s v="028"/>
        <m/>
        <s v="001"/>
        <s v="002"/>
        <s v="003"/>
        <s v="005"/>
        <s v="009"/>
        <s v="010"/>
        <s v="011"/>
        <s v="017"/>
        <s v="019"/>
        <s v="020"/>
        <s v="023"/>
        <s v="025"/>
        <s v="026"/>
        <s v="027"/>
        <s v="029"/>
        <s v="031"/>
        <s v="032"/>
      </sharedItems>
    </cacheField>
    <cacheField name="Details " numFmtId="0">
      <sharedItems containsBlank="1"/>
    </cacheField>
    <cacheField name="Invoice Number" numFmtId="0">
      <sharedItems containsBlank="1" containsMixedTypes="1" containsNumber="1" containsInteger="1" minValue="8180" maxValue="68000251"/>
    </cacheField>
    <cacheField name="Invoice Date" numFmtId="0">
      <sharedItems containsNonDate="0" containsDate="1" containsString="0" containsBlank="1" minDate="2021-04-12T00:00:00" maxDate="2021-10-07T00:00:00"/>
    </cacheField>
    <cacheField name="Value " numFmtId="2">
      <sharedItems containsString="0" containsBlank="1" containsNumber="1" minValue="0" maxValue="2889.6"/>
    </cacheField>
    <cacheField name="NET" numFmtId="0">
      <sharedItems containsString="0" containsBlank="1" containsNumber="1" minValue="7" maxValue="2408"/>
    </cacheField>
    <cacheField name="VAT" numFmtId="0">
      <sharedItems containsString="0" containsBlank="1" containsNumber="1" minValue="0" maxValue="481.6"/>
    </cacheField>
    <cacheField name="VAT NUMBER" numFmtId="0">
      <sharedItems containsBlank="1" containsMixedTypes="1" containsNumber="1" containsInteger="1" minValue="321931874" maxValue="321931874"/>
    </cacheField>
    <cacheField name="Sec 137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s v="001"/>
    <d v="2021-05-20T00:00:00"/>
    <x v="0"/>
    <s v="ONLINE"/>
    <s v="Community Action"/>
    <x v="0"/>
    <s v="Payroll Processing"/>
    <n v="8201"/>
    <d v="2021-05-05T00:00:00"/>
    <n v="11.5"/>
    <n v="11.5"/>
    <n v="0"/>
    <s v="Outside Scope"/>
    <m/>
  </r>
  <r>
    <s v="002"/>
    <d v="2021-05-20T00:00:00"/>
    <x v="0"/>
    <s v="ONLINE"/>
    <s v="Community Action"/>
    <x v="1"/>
    <s v="New Wages"/>
    <n v="8201"/>
    <d v="2021-05-05T00:00:00"/>
    <n v="206.07"/>
    <n v="206.07"/>
    <n v="0"/>
    <s v="Outside Scope"/>
    <m/>
  </r>
  <r>
    <s v="003"/>
    <d v="2021-05-20T00:00:00"/>
    <x v="0"/>
    <s v="ONLINE"/>
    <s v="Community Action"/>
    <x v="2"/>
    <s v="HMRC "/>
    <n v="8201"/>
    <d v="2021-05-05T00:00:00"/>
    <n v="136.80000000000001"/>
    <n v="136.80000000000001"/>
    <n v="0"/>
    <s v="Outside Scope"/>
    <m/>
  </r>
  <r>
    <s v="004"/>
    <d v="2021-05-19T00:00:00"/>
    <x v="1"/>
    <s v="ONLINE"/>
    <s v="Community Action"/>
    <x v="0"/>
    <s v="Payroll Processing"/>
    <n v="8180"/>
    <d v="2021-04-12T00:00:00"/>
    <n v="11.5"/>
    <n v="11.5"/>
    <n v="0"/>
    <s v="Outside Scope"/>
    <m/>
  </r>
  <r>
    <s v="005"/>
    <d v="2021-05-19T00:00:00"/>
    <x v="1"/>
    <s v="ONLINE"/>
    <s v="Community Action"/>
    <x v="1"/>
    <s v="New Wages"/>
    <n v="8180"/>
    <d v="2021-04-12T00:00:00"/>
    <n v="206.07"/>
    <n v="206.07"/>
    <n v="0"/>
    <s v="Outside Scope"/>
    <m/>
  </r>
  <r>
    <s v="006"/>
    <d v="2021-05-19T00:00:00"/>
    <x v="1"/>
    <s v="ONLINE"/>
    <s v="Community Action"/>
    <x v="2"/>
    <s v="HMRC "/>
    <n v="8180"/>
    <d v="2021-04-12T00:00:00"/>
    <n v="136.80000000000001"/>
    <n v="136.80000000000001"/>
    <n v="0"/>
    <s v="Outside Scope"/>
    <m/>
  </r>
  <r>
    <s v="007"/>
    <d v="2021-06-07T00:00:00"/>
    <x v="2"/>
    <s v="ONLINE"/>
    <s v="Community Action"/>
    <x v="0"/>
    <s v="Payroll Processing"/>
    <n v="8279"/>
    <d v="2021-06-04T00:00:00"/>
    <n v="11.5"/>
    <n v="11.5"/>
    <n v="0"/>
    <s v="Outside Scope"/>
    <m/>
  </r>
  <r>
    <s v="008"/>
    <d v="2021-06-07T00:00:00"/>
    <x v="2"/>
    <s v="ONLINE"/>
    <s v="Community Action"/>
    <x v="1"/>
    <s v="New Wages"/>
    <n v="8279"/>
    <d v="2021-06-04T00:00:00"/>
    <n v="206.07"/>
    <n v="206.07"/>
    <n v="0"/>
    <s v="Outside Scope"/>
    <m/>
  </r>
  <r>
    <s v="009"/>
    <d v="2021-06-07T00:00:00"/>
    <x v="2"/>
    <s v="ONLINE"/>
    <s v="Community Action"/>
    <x v="2"/>
    <s v="HMRC "/>
    <n v="8279"/>
    <d v="2021-06-04T00:00:00"/>
    <n v="136.80000000000001"/>
    <n v="136.80000000000001"/>
    <n v="0"/>
    <s v="Outside Scope"/>
    <m/>
  </r>
  <r>
    <s v="010"/>
    <d v="2021-06-07T00:00:00"/>
    <x v="2"/>
    <s v="ONLINE"/>
    <s v="Foundation Media"/>
    <x v="3"/>
    <s v="Webhosting and domain name renewal"/>
    <n v="32328"/>
    <d v="2021-06-04T00:00:00"/>
    <n v="180"/>
    <n v="180"/>
    <n v="0"/>
    <s v="Outside Scope"/>
    <m/>
  </r>
  <r>
    <s v="011"/>
    <d v="2021-06-08T00:00:00"/>
    <x v="2"/>
    <s v="ONLINE"/>
    <s v="Gareth Hughes"/>
    <x v="4"/>
    <s v="Internal Audit"/>
    <s v="16/2021"/>
    <d v="2021-05-19T00:00:00"/>
    <n v="145"/>
    <n v="145"/>
    <n v="0"/>
    <s v="Outside Scope"/>
    <m/>
  </r>
  <r>
    <s v="012"/>
    <d v="2021-06-17T00:00:00"/>
    <x v="2"/>
    <s v="ONLINE"/>
    <s v="Haven Street Community Association"/>
    <x v="5"/>
    <s v="Room Hire (Council)"/>
    <s v="-"/>
    <d v="2021-05-31T00:00:00"/>
    <n v="24"/>
    <n v="24"/>
    <n v="0"/>
    <s v="Outside Scope"/>
    <m/>
  </r>
  <r>
    <s v="013"/>
    <d v="2021-07-09T00:00:00"/>
    <x v="3"/>
    <s v="ONLINE"/>
    <s v="Community Action"/>
    <x v="0"/>
    <s v="Payroll Processing"/>
    <n v="8366"/>
    <d v="2021-07-06T00:00:00"/>
    <n v="11.5"/>
    <n v="11.5"/>
    <n v="0"/>
    <s v="Outside Scope"/>
    <m/>
  </r>
  <r>
    <s v="014"/>
    <d v="2021-07-09T00:00:00"/>
    <x v="3"/>
    <s v="ONLINE"/>
    <s v="Community Action"/>
    <x v="1"/>
    <s v="New Wages"/>
    <n v="8366"/>
    <d v="2021-07-06T00:00:00"/>
    <n v="206.07"/>
    <n v="206.07"/>
    <n v="0"/>
    <s v="Outside Scope"/>
    <m/>
  </r>
  <r>
    <s v="015"/>
    <d v="2021-07-09T00:00:00"/>
    <x v="3"/>
    <s v="ONLINE"/>
    <s v="Community Action"/>
    <x v="2"/>
    <s v="HMRC "/>
    <n v="8366"/>
    <d v="2021-07-06T00:00:00"/>
    <n v="136.80000000000001"/>
    <n v="136.80000000000001"/>
    <n v="0"/>
    <s v="Outside Scope"/>
    <m/>
  </r>
  <r>
    <s v="016"/>
    <d v="2021-07-31T00:00:00"/>
    <x v="3"/>
    <s v="ONLINE"/>
    <s v="Haven Street Community Association"/>
    <x v="5"/>
    <s v="Room Hire (Council)"/>
    <s v="-"/>
    <d v="2021-05-31T00:00:00"/>
    <n v="24"/>
    <n v="24"/>
    <n v="0"/>
    <s v="Outside Scope"/>
    <m/>
  </r>
  <r>
    <s v="017"/>
    <d v="2021-07-09T00:00:00"/>
    <x v="3"/>
    <s v="ONLINE"/>
    <s v="ICO "/>
    <x v="6"/>
    <s v="ICO registrayion"/>
    <s v="-"/>
    <d v="2021-07-09T00:00:00"/>
    <n v="35"/>
    <n v="35"/>
    <n v="0"/>
    <s v="Outside Scope"/>
    <m/>
  </r>
  <r>
    <s v="018"/>
    <d v="2021-07-01T00:00:00"/>
    <x v="3"/>
    <s v="000735"/>
    <s v="Richard Priest "/>
    <x v="7"/>
    <s v="Clerks Milages"/>
    <s v="-"/>
    <d v="2021-07-01T00:00:00"/>
    <n v="130"/>
    <n v="130"/>
    <n v="0"/>
    <s v="Outside Scope"/>
    <m/>
  </r>
  <r>
    <s v="019"/>
    <d v="2021-07-01T00:00:00"/>
    <x v="3"/>
    <s v="000735"/>
    <s v="Richard Priest "/>
    <x v="8"/>
    <s v="Clerks Allowance (internet/phone)"/>
    <s v="-"/>
    <d v="2021-07-01T00:00:00"/>
    <n v="75"/>
    <n v="75"/>
    <n v="0"/>
    <s v="Outside Scope"/>
    <m/>
  </r>
  <r>
    <s v="020"/>
    <d v="2021-07-01T00:00:00"/>
    <x v="3"/>
    <s v="000735"/>
    <s v="Richard Priest "/>
    <x v="9"/>
    <s v="Stationary "/>
    <s v="-"/>
    <d v="2021-07-01T00:00:00"/>
    <n v="33.43"/>
    <n v="33.43"/>
    <n v="0"/>
    <s v="Outside Scope"/>
    <m/>
  </r>
  <r>
    <s v="021"/>
    <d v="2021-07-01T00:00:00"/>
    <x v="3"/>
    <s v="000735"/>
    <s v="Richard Priest "/>
    <x v="6"/>
    <s v="Flowers"/>
    <s v="-"/>
    <d v="2021-07-01T00:00:00"/>
    <n v="8"/>
    <n v="8"/>
    <n v="0"/>
    <s v="Outside Scope"/>
    <m/>
  </r>
  <r>
    <s v="022"/>
    <d v="2021-08-18T00:00:00"/>
    <x v="4"/>
    <s v="ONLINE"/>
    <s v="Community Action"/>
    <x v="0"/>
    <s v="Payroll Processing"/>
    <n v="8470"/>
    <d v="2021-08-10T00:00:00"/>
    <n v="11.5"/>
    <n v="11.5"/>
    <n v="0"/>
    <s v="Outside Scope"/>
    <m/>
  </r>
  <r>
    <s v="023"/>
    <d v="2021-08-18T00:00:00"/>
    <x v="4"/>
    <s v="ONLINE"/>
    <s v="Community Action"/>
    <x v="1"/>
    <s v="New Wages"/>
    <n v="8470"/>
    <d v="2021-08-10T00:00:00"/>
    <n v="206.07"/>
    <n v="206.07"/>
    <n v="0"/>
    <s v="Outside Scope"/>
    <m/>
  </r>
  <r>
    <s v="024"/>
    <d v="2021-08-18T00:00:00"/>
    <x v="4"/>
    <s v="ONLINE"/>
    <s v="Community Action"/>
    <x v="2"/>
    <s v="HMRC "/>
    <n v="8470"/>
    <d v="2021-08-10T00:00:00"/>
    <n v="136.80000000000001"/>
    <n v="136.80000000000001"/>
    <n v="0"/>
    <s v="Outside Scope"/>
    <m/>
  </r>
  <r>
    <s v="025"/>
    <d v="2021-08-09T00:00:00"/>
    <x v="4"/>
    <s v="ONLINE"/>
    <s v="Lloyds"/>
    <x v="6"/>
    <s v="Bank Charges"/>
    <s v="-"/>
    <d v="2021-08-09T00:00:00"/>
    <n v="7"/>
    <n v="7"/>
    <n v="0"/>
    <s v="Outside Scope"/>
    <m/>
  </r>
  <r>
    <s v="026"/>
    <d v="2021-09-03T00:00:00"/>
    <x v="5"/>
    <s v="ONLINE"/>
    <s v="Came and Company"/>
    <x v="10"/>
    <s v="Insurance"/>
    <s v="-"/>
    <d v="2021-07-21T00:00:00"/>
    <n v="381.52"/>
    <n v="381.52"/>
    <n v="0"/>
    <s v="Exempt"/>
    <m/>
  </r>
  <r>
    <s v="027"/>
    <d v="2021-09-13T00:00:00"/>
    <x v="5"/>
    <s v="ONLINE"/>
    <s v="Community Action"/>
    <x v="2"/>
    <s v="HMRC "/>
    <n v="8546"/>
    <d v="2021-09-13T00:00:00"/>
    <n v="136.80000000000001"/>
    <n v="136.80000000000001"/>
    <n v="0"/>
    <s v="Outside Scope"/>
    <m/>
  </r>
  <r>
    <s v="028"/>
    <d v="2021-09-13T00:00:00"/>
    <x v="5"/>
    <s v="ONLINE"/>
    <s v="Community Action"/>
    <x v="0"/>
    <s v="Payroll Processing"/>
    <n v="8546"/>
    <d v="2021-09-13T00:00:00"/>
    <n v="11.5"/>
    <n v="11.5"/>
    <n v="0"/>
    <s v="Outside Scope"/>
    <m/>
  </r>
  <r>
    <s v="029"/>
    <d v="2021-09-15T00:00:00"/>
    <x v="5"/>
    <s v="ONLINE"/>
    <s v="Community Action"/>
    <x v="1"/>
    <s v="New Wages"/>
    <n v="8546"/>
    <d v="2021-09-13T00:00:00"/>
    <n v="206.07"/>
    <n v="206.07"/>
    <n v="0"/>
    <s v="Outside Scope"/>
    <m/>
  </r>
  <r>
    <s v="030"/>
    <d v="2021-10-01T00:00:00"/>
    <x v="6"/>
    <s v="ONLINE"/>
    <s v="Island Roads"/>
    <x v="11"/>
    <s v="Installation of Memorial Benches/Picnic Base"/>
    <n v="68000251"/>
    <d v="2021-09-24T00:00:00"/>
    <n v="1884.73"/>
    <n v="1570.61"/>
    <n v="314.12"/>
    <n v="321931874"/>
    <m/>
  </r>
  <r>
    <s v="031"/>
    <d v="2021-10-06T00:00:00"/>
    <x v="6"/>
    <s v="ONLINE"/>
    <s v="Isle of Wight Council"/>
    <x v="12"/>
    <s v="Enviroment Officer"/>
    <m/>
    <d v="2021-10-01T00:00:00"/>
    <n v="241"/>
    <n v="241"/>
    <n v="0"/>
    <s v="Outside Scope"/>
    <m/>
  </r>
  <r>
    <s v="032"/>
    <d v="2021-10-06T00:00:00"/>
    <x v="6"/>
    <s v="ONLINE"/>
    <s v="Isle of Wight Council"/>
    <x v="13"/>
    <s v="Grounds Maintenance"/>
    <m/>
    <d v="2021-10-01T00:00:00"/>
    <n v="2889.6"/>
    <n v="2408"/>
    <n v="481.6"/>
    <s v="108 3668 65"/>
    <m/>
  </r>
  <r>
    <s v="033"/>
    <d v="2021-10-06T00:00:00"/>
    <x v="6"/>
    <s v="ONLINE"/>
    <s v="Island Roads"/>
    <x v="14"/>
    <s v="Glade Litter Bin"/>
    <m/>
    <d v="2021-10-04T00:00:00"/>
    <n v="69.959999999999994"/>
    <n v="58.3"/>
    <n v="11.66"/>
    <s v="321 9318 74"/>
    <m/>
  </r>
  <r>
    <s v="034"/>
    <d v="2021-10-06T00:00:00"/>
    <x v="6"/>
    <s v="ONLINE"/>
    <s v="Haven Street Community Association"/>
    <x v="5"/>
    <s v="Room Hire (2/9 and 23/9)"/>
    <s v="-"/>
    <d v="2021-10-01T00:00:00"/>
    <n v="24"/>
    <n v="24"/>
    <n v="0"/>
    <s v="Outside Scope"/>
    <m/>
  </r>
  <r>
    <s v="035"/>
    <d v="2021-10-27T00:00:00"/>
    <x v="6"/>
    <s v="ONLINE"/>
    <s v="Community Action"/>
    <x v="2"/>
    <s v="HMRC "/>
    <n v="8611"/>
    <d v="2021-10-06T00:00:00"/>
    <n v="136.80000000000001"/>
    <n v="136.80000000000001"/>
    <n v="0"/>
    <s v="Outside Scope"/>
    <m/>
  </r>
  <r>
    <s v="036"/>
    <d v="2021-10-27T00:00:00"/>
    <x v="6"/>
    <s v="ONLINE"/>
    <s v="Community Action"/>
    <x v="0"/>
    <s v="Payroll Processing"/>
    <n v="8611"/>
    <d v="2021-10-06T00:00:00"/>
    <n v="11.5"/>
    <n v="11.5"/>
    <n v="0"/>
    <s v="Outside Scope"/>
    <m/>
  </r>
  <r>
    <s v="037"/>
    <d v="2021-10-27T00:00:00"/>
    <x v="6"/>
    <s v="ONLINE"/>
    <s v="Community Action"/>
    <x v="1"/>
    <s v="New Wages"/>
    <n v="8611"/>
    <d v="2021-10-06T00:00:00"/>
    <n v="206.07"/>
    <n v="206.07"/>
    <n v="0"/>
    <s v="Outside Scope"/>
    <m/>
  </r>
  <r>
    <s v="038"/>
    <m/>
    <x v="7"/>
    <m/>
    <m/>
    <x v="15"/>
    <m/>
    <m/>
    <m/>
    <m/>
    <m/>
    <m/>
    <m/>
    <m/>
  </r>
  <r>
    <s v="039"/>
    <m/>
    <x v="7"/>
    <m/>
    <m/>
    <x v="15"/>
    <m/>
    <m/>
    <m/>
    <m/>
    <m/>
    <m/>
    <m/>
    <m/>
  </r>
  <r>
    <s v="040"/>
    <m/>
    <x v="7"/>
    <m/>
    <m/>
    <x v="15"/>
    <m/>
    <m/>
    <m/>
    <m/>
    <m/>
    <m/>
    <m/>
    <m/>
  </r>
  <r>
    <s v="041"/>
    <m/>
    <x v="7"/>
    <m/>
    <m/>
    <x v="15"/>
    <m/>
    <m/>
    <m/>
    <m/>
    <m/>
    <m/>
    <m/>
    <m/>
  </r>
  <r>
    <s v="042"/>
    <m/>
    <x v="7"/>
    <m/>
    <m/>
    <x v="15"/>
    <m/>
    <m/>
    <m/>
    <m/>
    <m/>
    <m/>
    <m/>
    <m/>
  </r>
  <r>
    <s v="043"/>
    <m/>
    <x v="7"/>
    <m/>
    <m/>
    <x v="15"/>
    <m/>
    <m/>
    <m/>
    <m/>
    <m/>
    <m/>
    <m/>
    <m/>
  </r>
  <r>
    <s v="044"/>
    <m/>
    <x v="7"/>
    <m/>
    <m/>
    <x v="15"/>
    <m/>
    <m/>
    <m/>
    <m/>
    <m/>
    <m/>
    <m/>
    <m/>
  </r>
  <r>
    <s v="045"/>
    <m/>
    <x v="7"/>
    <m/>
    <m/>
    <x v="15"/>
    <m/>
    <m/>
    <m/>
    <m/>
    <m/>
    <m/>
    <m/>
    <m/>
  </r>
  <r>
    <s v="046"/>
    <m/>
    <x v="7"/>
    <m/>
    <m/>
    <x v="15"/>
    <m/>
    <m/>
    <m/>
    <m/>
    <m/>
    <m/>
    <m/>
    <m/>
  </r>
  <r>
    <s v="047"/>
    <m/>
    <x v="7"/>
    <m/>
    <m/>
    <x v="15"/>
    <m/>
    <m/>
    <m/>
    <m/>
    <m/>
    <m/>
    <m/>
    <m/>
  </r>
  <r>
    <s v="048"/>
    <m/>
    <x v="7"/>
    <m/>
    <m/>
    <x v="15"/>
    <m/>
    <m/>
    <m/>
    <m/>
    <m/>
    <m/>
    <m/>
    <m/>
  </r>
  <r>
    <s v="049"/>
    <m/>
    <x v="7"/>
    <m/>
    <m/>
    <x v="15"/>
    <m/>
    <m/>
    <m/>
    <m/>
    <m/>
    <m/>
    <m/>
    <m/>
  </r>
  <r>
    <s v="050"/>
    <m/>
    <x v="7"/>
    <m/>
    <m/>
    <x v="15"/>
    <m/>
    <m/>
    <m/>
    <m/>
    <m/>
    <m/>
    <m/>
    <m/>
  </r>
  <r>
    <s v="051"/>
    <m/>
    <x v="7"/>
    <m/>
    <m/>
    <x v="15"/>
    <m/>
    <m/>
    <m/>
    <m/>
    <m/>
    <m/>
    <m/>
    <m/>
  </r>
  <r>
    <s v="052"/>
    <m/>
    <x v="7"/>
    <m/>
    <m/>
    <x v="15"/>
    <m/>
    <m/>
    <m/>
    <m/>
    <m/>
    <m/>
    <m/>
    <m/>
  </r>
  <r>
    <s v="053"/>
    <m/>
    <x v="7"/>
    <m/>
    <m/>
    <x v="15"/>
    <m/>
    <m/>
    <m/>
    <m/>
    <m/>
    <m/>
    <m/>
    <m/>
  </r>
  <r>
    <s v="054"/>
    <m/>
    <x v="7"/>
    <m/>
    <m/>
    <x v="15"/>
    <m/>
    <m/>
    <m/>
    <m/>
    <m/>
    <m/>
    <m/>
    <m/>
  </r>
  <r>
    <s v="055"/>
    <m/>
    <x v="7"/>
    <m/>
    <m/>
    <x v="15"/>
    <m/>
    <m/>
    <m/>
    <m/>
    <m/>
    <m/>
    <m/>
    <m/>
  </r>
  <r>
    <s v="056"/>
    <m/>
    <x v="7"/>
    <m/>
    <m/>
    <x v="15"/>
    <m/>
    <m/>
    <m/>
    <m/>
    <m/>
    <m/>
    <m/>
    <m/>
  </r>
  <r>
    <s v="057"/>
    <m/>
    <x v="7"/>
    <m/>
    <m/>
    <x v="15"/>
    <m/>
    <m/>
    <m/>
    <m/>
    <m/>
    <m/>
    <m/>
    <m/>
  </r>
  <r>
    <s v="058"/>
    <m/>
    <x v="3"/>
    <m/>
    <m/>
    <x v="16"/>
    <m/>
    <m/>
    <m/>
    <n v="0"/>
    <m/>
    <m/>
    <m/>
    <m/>
  </r>
  <r>
    <s v="059"/>
    <m/>
    <x v="4"/>
    <m/>
    <m/>
    <x v="17"/>
    <m/>
    <m/>
    <m/>
    <n v="0"/>
    <m/>
    <m/>
    <m/>
    <m/>
  </r>
  <r>
    <s v="060"/>
    <m/>
    <x v="5"/>
    <m/>
    <m/>
    <x v="18"/>
    <m/>
    <m/>
    <m/>
    <n v="0"/>
    <m/>
    <m/>
    <m/>
    <m/>
  </r>
  <r>
    <s v="061"/>
    <m/>
    <x v="6"/>
    <m/>
    <m/>
    <x v="4"/>
    <m/>
    <m/>
    <m/>
    <n v="0"/>
    <m/>
    <m/>
    <m/>
    <m/>
  </r>
  <r>
    <s v="062"/>
    <m/>
    <x v="8"/>
    <m/>
    <m/>
    <x v="19"/>
    <m/>
    <m/>
    <m/>
    <n v="0"/>
    <m/>
    <m/>
    <m/>
    <m/>
  </r>
  <r>
    <s v="063"/>
    <m/>
    <x v="9"/>
    <m/>
    <m/>
    <x v="8"/>
    <m/>
    <m/>
    <m/>
    <n v="0"/>
    <m/>
    <m/>
    <m/>
    <m/>
  </r>
  <r>
    <s v="064"/>
    <m/>
    <x v="10"/>
    <m/>
    <m/>
    <x v="7"/>
    <m/>
    <m/>
    <m/>
    <n v="0"/>
    <m/>
    <m/>
    <m/>
    <m/>
  </r>
  <r>
    <s v="065"/>
    <m/>
    <x v="11"/>
    <m/>
    <m/>
    <x v="1"/>
    <m/>
    <m/>
    <m/>
    <n v="0"/>
    <m/>
    <m/>
    <m/>
    <m/>
  </r>
  <r>
    <s v="066"/>
    <m/>
    <x v="12"/>
    <m/>
    <m/>
    <x v="20"/>
    <m/>
    <m/>
    <m/>
    <n v="0"/>
    <m/>
    <m/>
    <m/>
    <m/>
  </r>
  <r>
    <s v="067"/>
    <m/>
    <x v="3"/>
    <m/>
    <m/>
    <x v="21"/>
    <m/>
    <m/>
    <m/>
    <n v="0"/>
    <m/>
    <m/>
    <m/>
    <m/>
  </r>
  <r>
    <s v="068"/>
    <m/>
    <x v="4"/>
    <m/>
    <m/>
    <x v="22"/>
    <m/>
    <m/>
    <m/>
    <n v="0"/>
    <m/>
    <m/>
    <m/>
    <m/>
  </r>
  <r>
    <s v="069"/>
    <m/>
    <x v="5"/>
    <m/>
    <m/>
    <x v="2"/>
    <m/>
    <m/>
    <m/>
    <n v="0"/>
    <m/>
    <m/>
    <m/>
    <m/>
  </r>
  <r>
    <m/>
    <m/>
    <x v="6"/>
    <m/>
    <m/>
    <x v="10"/>
    <m/>
    <m/>
    <m/>
    <n v="0"/>
    <m/>
    <m/>
    <m/>
    <m/>
  </r>
  <r>
    <m/>
    <m/>
    <x v="8"/>
    <m/>
    <m/>
    <x v="12"/>
    <m/>
    <m/>
    <m/>
    <n v="0"/>
    <m/>
    <m/>
    <m/>
    <m/>
  </r>
  <r>
    <m/>
    <m/>
    <x v="9"/>
    <m/>
    <m/>
    <x v="13"/>
    <m/>
    <m/>
    <m/>
    <n v="0"/>
    <m/>
    <m/>
    <m/>
    <m/>
  </r>
  <r>
    <m/>
    <m/>
    <x v="10"/>
    <m/>
    <m/>
    <x v="6"/>
    <m/>
    <m/>
    <m/>
    <n v="0"/>
    <m/>
    <m/>
    <m/>
    <m/>
  </r>
  <r>
    <m/>
    <m/>
    <x v="11"/>
    <m/>
    <m/>
    <x v="23"/>
    <m/>
    <m/>
    <m/>
    <n v="0"/>
    <m/>
    <m/>
    <m/>
    <m/>
  </r>
  <r>
    <m/>
    <m/>
    <x v="12"/>
    <m/>
    <m/>
    <x v="0"/>
    <m/>
    <m/>
    <m/>
    <n v="0"/>
    <m/>
    <m/>
    <m/>
    <m/>
  </r>
  <r>
    <m/>
    <m/>
    <x v="13"/>
    <m/>
    <m/>
    <x v="24"/>
    <m/>
    <m/>
    <m/>
    <n v="0"/>
    <m/>
    <m/>
    <m/>
    <m/>
  </r>
  <r>
    <m/>
    <m/>
    <x v="13"/>
    <m/>
    <m/>
    <x v="25"/>
    <m/>
    <m/>
    <m/>
    <n v="0"/>
    <m/>
    <m/>
    <m/>
    <m/>
  </r>
  <r>
    <m/>
    <m/>
    <x v="13"/>
    <m/>
    <m/>
    <x v="11"/>
    <m/>
    <m/>
    <m/>
    <n v="0"/>
    <m/>
    <m/>
    <m/>
    <m/>
  </r>
  <r>
    <m/>
    <m/>
    <x v="13"/>
    <m/>
    <m/>
    <x v="5"/>
    <m/>
    <m/>
    <m/>
    <n v="0"/>
    <m/>
    <m/>
    <m/>
    <m/>
  </r>
  <r>
    <m/>
    <m/>
    <x v="13"/>
    <m/>
    <m/>
    <x v="26"/>
    <m/>
    <m/>
    <m/>
    <n v="0"/>
    <m/>
    <m/>
    <m/>
    <m/>
  </r>
  <r>
    <m/>
    <m/>
    <x v="13"/>
    <m/>
    <m/>
    <x v="9"/>
    <m/>
    <m/>
    <m/>
    <n v="0"/>
    <m/>
    <m/>
    <m/>
    <m/>
  </r>
  <r>
    <m/>
    <m/>
    <x v="13"/>
    <m/>
    <m/>
    <x v="27"/>
    <m/>
    <m/>
    <m/>
    <n v="0"/>
    <m/>
    <m/>
    <m/>
    <m/>
  </r>
  <r>
    <m/>
    <m/>
    <x v="13"/>
    <m/>
    <m/>
    <x v="28"/>
    <m/>
    <m/>
    <m/>
    <n v="0"/>
    <m/>
    <m/>
    <m/>
    <m/>
  </r>
  <r>
    <m/>
    <m/>
    <x v="13"/>
    <m/>
    <m/>
    <x v="29"/>
    <m/>
    <m/>
    <m/>
    <n v="0"/>
    <m/>
    <m/>
    <m/>
    <m/>
  </r>
  <r>
    <m/>
    <m/>
    <x v="13"/>
    <m/>
    <m/>
    <x v="14"/>
    <m/>
    <m/>
    <m/>
    <n v="0"/>
    <m/>
    <m/>
    <m/>
    <m/>
  </r>
  <r>
    <m/>
    <m/>
    <x v="13"/>
    <m/>
    <m/>
    <x v="30"/>
    <m/>
    <m/>
    <m/>
    <n v="0"/>
    <m/>
    <m/>
    <m/>
    <m/>
  </r>
  <r>
    <m/>
    <m/>
    <x v="13"/>
    <m/>
    <m/>
    <x v="3"/>
    <m/>
    <m/>
    <m/>
    <n v="0"/>
    <m/>
    <m/>
    <m/>
    <m/>
  </r>
  <r>
    <m/>
    <m/>
    <x v="13"/>
    <m/>
    <m/>
    <x v="31"/>
    <m/>
    <m/>
    <m/>
    <n v="0"/>
    <m/>
    <m/>
    <m/>
    <m/>
  </r>
  <r>
    <m/>
    <m/>
    <x v="13"/>
    <m/>
    <m/>
    <x v="32"/>
    <m/>
    <m/>
    <m/>
    <n v="0"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  <r>
    <m/>
    <m/>
    <x v="7"/>
    <m/>
    <m/>
    <x v="15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Q4:AF39" firstHeaderRow="1" firstDataRow="2" firstDataCol="1"/>
  <pivotFields count="14">
    <pivotField showAll="0"/>
    <pivotField showAll="0"/>
    <pivotField axis="axisCol" showAll="0">
      <items count="15">
        <item x="10"/>
        <item x="11"/>
        <item x="12"/>
        <item x="0"/>
        <item x="1"/>
        <item x="2"/>
        <item x="3"/>
        <item x="4"/>
        <item x="5"/>
        <item x="6"/>
        <item x="8"/>
        <item x="9"/>
        <item x="13"/>
        <item x="7"/>
        <item t="default"/>
      </items>
    </pivotField>
    <pivotField showAll="0"/>
    <pivotField showAll="0"/>
    <pivotField axis="axisRow" showAll="0">
      <items count="34">
        <item x="16"/>
        <item x="17"/>
        <item x="18"/>
        <item x="4"/>
        <item x="19"/>
        <item x="8"/>
        <item x="7"/>
        <item x="1"/>
        <item x="20"/>
        <item x="21"/>
        <item x="22"/>
        <item x="2"/>
        <item x="10"/>
        <item x="12"/>
        <item x="13"/>
        <item x="6"/>
        <item x="23"/>
        <item x="0"/>
        <item x="24"/>
        <item x="25"/>
        <item x="11"/>
        <item x="5"/>
        <item x="26"/>
        <item x="9"/>
        <item x="27"/>
        <item x="28"/>
        <item x="29"/>
        <item x="14"/>
        <item x="30"/>
        <item x="3"/>
        <item x="31"/>
        <item x="32"/>
        <item x="15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5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um of Value 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9"/>
  <sheetViews>
    <sheetView view="pageBreakPreview" topLeftCell="J1" zoomScaleNormal="70" zoomScaleSheetLayoutView="100" zoomScalePageLayoutView="25" workbookViewId="0">
      <selection activeCell="AE23" sqref="AE23"/>
    </sheetView>
  </sheetViews>
  <sheetFormatPr defaultColWidth="14.42578125" defaultRowHeight="15" customHeight="1" x14ac:dyDescent="0.25"/>
  <cols>
    <col min="1" max="1" width="14.42578125" style="45"/>
    <col min="2" max="2" width="14.85546875" style="147" bestFit="1" customWidth="1"/>
    <col min="3" max="3" width="13.28515625" style="45" customWidth="1"/>
    <col min="4" max="4" width="14.85546875" customWidth="1"/>
    <col min="5" max="5" width="38" customWidth="1"/>
    <col min="6" max="6" width="6.5703125" style="50" customWidth="1"/>
    <col min="7" max="7" width="45.42578125" bestFit="1" customWidth="1"/>
    <col min="8" max="8" width="17.85546875" style="142" bestFit="1" customWidth="1"/>
    <col min="9" max="9" width="16.42578125" customWidth="1"/>
    <col min="10" max="10" width="13" style="150" customWidth="1"/>
    <col min="11" max="11" width="11.85546875" style="46" customWidth="1"/>
    <col min="12" max="12" width="9.140625" style="46" customWidth="1"/>
    <col min="13" max="13" width="16.28515625" style="46" customWidth="1"/>
    <col min="14" max="14" width="10.7109375" style="46" customWidth="1"/>
    <col min="15" max="15" width="6.5703125" style="78" bestFit="1" customWidth="1"/>
    <col min="16" max="16" width="11.28515625" style="78" bestFit="1" customWidth="1"/>
    <col min="17" max="17" width="13.28515625" style="78" bestFit="1" customWidth="1"/>
    <col min="18" max="18" width="16.28515625" style="78" bestFit="1" customWidth="1"/>
    <col min="19" max="19" width="8.85546875" style="78" bestFit="1" customWidth="1"/>
    <col min="20" max="20" width="6.5703125" style="78" bestFit="1" customWidth="1"/>
    <col min="21" max="24" width="7" style="78" bestFit="1" customWidth="1"/>
    <col min="25" max="25" width="7.140625" style="78" bestFit="1" customWidth="1"/>
    <col min="26" max="26" width="10.85546875" style="78" bestFit="1" customWidth="1"/>
    <col min="27" max="27" width="8.140625" style="78" bestFit="1" customWidth="1"/>
    <col min="28" max="28" width="10.42578125" style="78" bestFit="1" customWidth="1"/>
    <col min="29" max="29" width="10.140625" style="78" bestFit="1" customWidth="1"/>
    <col min="30" max="30" width="2" style="78" bestFit="1" customWidth="1"/>
    <col min="31" max="31" width="7.28515625" style="78" bestFit="1" customWidth="1"/>
    <col min="32" max="32" width="11.28515625" style="78" bestFit="1" customWidth="1"/>
    <col min="33" max="16384" width="14.42578125" style="78"/>
  </cols>
  <sheetData>
    <row r="1" spans="1:32" ht="15.75" x14ac:dyDescent="0.25">
      <c r="A1" s="80" t="s">
        <v>76</v>
      </c>
      <c r="B1" s="143" t="s">
        <v>51</v>
      </c>
      <c r="C1" s="80" t="s">
        <v>86</v>
      </c>
      <c r="D1" s="81" t="s">
        <v>52</v>
      </c>
      <c r="E1" s="82" t="s">
        <v>53</v>
      </c>
      <c r="F1" s="82" t="s">
        <v>141</v>
      </c>
      <c r="G1" s="82" t="s">
        <v>54</v>
      </c>
      <c r="H1" s="81" t="s">
        <v>77</v>
      </c>
      <c r="I1" s="82" t="s">
        <v>55</v>
      </c>
      <c r="J1" s="149" t="s">
        <v>56</v>
      </c>
      <c r="K1" s="83" t="s">
        <v>57</v>
      </c>
      <c r="L1" s="84" t="s">
        <v>58</v>
      </c>
      <c r="M1" s="85" t="s">
        <v>59</v>
      </c>
      <c r="N1" s="86" t="s">
        <v>60</v>
      </c>
    </row>
    <row r="2" spans="1:32" ht="15.75" x14ac:dyDescent="0.25">
      <c r="A2" s="79" t="s">
        <v>78</v>
      </c>
      <c r="B2" s="137">
        <v>44336</v>
      </c>
      <c r="C2" s="133" t="s">
        <v>0</v>
      </c>
      <c r="D2" s="52" t="s">
        <v>184</v>
      </c>
      <c r="E2" s="52" t="s">
        <v>185</v>
      </c>
      <c r="F2" s="79" t="s">
        <v>99</v>
      </c>
      <c r="G2" s="52" t="s">
        <v>186</v>
      </c>
      <c r="H2" s="138">
        <v>8201</v>
      </c>
      <c r="I2" s="137">
        <v>44321</v>
      </c>
      <c r="J2" s="57">
        <v>11.5</v>
      </c>
      <c r="K2" s="57">
        <v>11.5</v>
      </c>
      <c r="L2" s="89">
        <v>0</v>
      </c>
      <c r="M2" s="90" t="s">
        <v>194</v>
      </c>
      <c r="N2" s="90"/>
      <c r="O2"/>
      <c r="P2"/>
    </row>
    <row r="3" spans="1:32" ht="15.75" x14ac:dyDescent="0.25">
      <c r="A3" s="79" t="s">
        <v>79</v>
      </c>
      <c r="B3" s="137">
        <v>44336</v>
      </c>
      <c r="C3" s="133" t="s">
        <v>0</v>
      </c>
      <c r="D3" s="52" t="s">
        <v>184</v>
      </c>
      <c r="E3" s="52" t="s">
        <v>185</v>
      </c>
      <c r="F3" s="79" t="s">
        <v>85</v>
      </c>
      <c r="G3" s="52" t="s">
        <v>187</v>
      </c>
      <c r="H3" s="138">
        <v>8201</v>
      </c>
      <c r="I3" s="137">
        <v>44321</v>
      </c>
      <c r="J3" s="57">
        <v>206.07</v>
      </c>
      <c r="K3" s="57">
        <v>206.07</v>
      </c>
      <c r="L3" s="89">
        <v>0</v>
      </c>
      <c r="M3" s="90" t="s">
        <v>194</v>
      </c>
      <c r="N3" s="90"/>
      <c r="O3" s="136"/>
      <c r="P3" s="136"/>
    </row>
    <row r="4" spans="1:32" ht="15.75" x14ac:dyDescent="0.25">
      <c r="A4" s="79" t="s">
        <v>80</v>
      </c>
      <c r="B4" s="137">
        <v>44336</v>
      </c>
      <c r="C4" s="133" t="s">
        <v>0</v>
      </c>
      <c r="D4" s="52" t="s">
        <v>184</v>
      </c>
      <c r="E4" s="52" t="s">
        <v>185</v>
      </c>
      <c r="F4" s="79" t="s">
        <v>93</v>
      </c>
      <c r="G4" s="52" t="s">
        <v>188</v>
      </c>
      <c r="H4" s="138">
        <v>8201</v>
      </c>
      <c r="I4" s="137">
        <v>44321</v>
      </c>
      <c r="J4" s="57">
        <v>136.80000000000001</v>
      </c>
      <c r="K4" s="57">
        <v>136.80000000000001</v>
      </c>
      <c r="L4" s="89">
        <v>0</v>
      </c>
      <c r="M4" s="90" t="s">
        <v>194</v>
      </c>
      <c r="N4" s="90"/>
      <c r="O4" s="136"/>
      <c r="P4" s="136"/>
      <c r="Q4" s="112" t="s">
        <v>145</v>
      </c>
      <c r="R4" s="112" t="s">
        <v>143</v>
      </c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5.75" x14ac:dyDescent="0.25">
      <c r="A5" s="79" t="s">
        <v>81</v>
      </c>
      <c r="B5" s="137">
        <v>44335</v>
      </c>
      <c r="C5" s="133" t="s">
        <v>1</v>
      </c>
      <c r="D5" s="52" t="s">
        <v>184</v>
      </c>
      <c r="E5" s="52" t="s">
        <v>185</v>
      </c>
      <c r="F5" s="79" t="s">
        <v>99</v>
      </c>
      <c r="G5" s="52" t="s">
        <v>186</v>
      </c>
      <c r="H5" s="138">
        <v>8180</v>
      </c>
      <c r="I5" s="137">
        <v>44298</v>
      </c>
      <c r="J5" s="57">
        <v>11.5</v>
      </c>
      <c r="K5" s="57">
        <v>11.5</v>
      </c>
      <c r="L5" s="89">
        <v>0</v>
      </c>
      <c r="M5" s="90" t="s">
        <v>194</v>
      </c>
      <c r="N5" s="90"/>
      <c r="O5" s="136"/>
      <c r="P5" s="136"/>
      <c r="Q5" s="112" t="s">
        <v>146</v>
      </c>
      <c r="R5" s="153" t="s">
        <v>202</v>
      </c>
      <c r="S5" s="153" t="s">
        <v>203</v>
      </c>
      <c r="T5" s="153" t="s">
        <v>204</v>
      </c>
      <c r="U5" s="153" t="s">
        <v>0</v>
      </c>
      <c r="V5" s="153" t="s">
        <v>1</v>
      </c>
      <c r="W5" s="153" t="s">
        <v>2</v>
      </c>
      <c r="X5" s="153" t="s">
        <v>4</v>
      </c>
      <c r="Y5" s="153" t="s">
        <v>5</v>
      </c>
      <c r="Z5" s="153" t="s">
        <v>198</v>
      </c>
      <c r="AA5" s="153" t="s">
        <v>199</v>
      </c>
      <c r="AB5" s="153" t="s">
        <v>200</v>
      </c>
      <c r="AC5" s="153" t="s">
        <v>201</v>
      </c>
      <c r="AD5" s="153" t="s">
        <v>205</v>
      </c>
      <c r="AE5" s="153" t="s">
        <v>230</v>
      </c>
      <c r="AF5" s="153" t="s">
        <v>144</v>
      </c>
    </row>
    <row r="6" spans="1:32" ht="15.75" x14ac:dyDescent="0.25">
      <c r="A6" s="79" t="s">
        <v>82</v>
      </c>
      <c r="B6" s="137">
        <v>44335</v>
      </c>
      <c r="C6" s="133" t="s">
        <v>1</v>
      </c>
      <c r="D6" s="52" t="s">
        <v>184</v>
      </c>
      <c r="E6" s="52" t="s">
        <v>185</v>
      </c>
      <c r="F6" s="79" t="s">
        <v>85</v>
      </c>
      <c r="G6" s="52" t="s">
        <v>187</v>
      </c>
      <c r="H6" s="138">
        <v>8180</v>
      </c>
      <c r="I6" s="137">
        <v>44298</v>
      </c>
      <c r="J6" s="57">
        <v>206.07</v>
      </c>
      <c r="K6" s="57">
        <v>206.07</v>
      </c>
      <c r="L6" s="89">
        <v>0</v>
      </c>
      <c r="M6" s="90" t="s">
        <v>194</v>
      </c>
      <c r="N6" s="90"/>
      <c r="O6" s="136"/>
      <c r="P6" s="136"/>
      <c r="Q6" s="113" t="s">
        <v>78</v>
      </c>
      <c r="R6" s="154"/>
      <c r="S6" s="154"/>
      <c r="T6" s="154"/>
      <c r="U6" s="154"/>
      <c r="V6" s="154"/>
      <c r="W6" s="154"/>
      <c r="X6" s="154">
        <v>0</v>
      </c>
      <c r="Y6" s="154"/>
      <c r="Z6" s="154"/>
      <c r="AA6" s="154"/>
      <c r="AB6" s="154"/>
      <c r="AC6" s="154"/>
      <c r="AD6" s="154"/>
      <c r="AE6" s="154"/>
      <c r="AF6" s="154">
        <v>0</v>
      </c>
    </row>
    <row r="7" spans="1:32" ht="15.75" x14ac:dyDescent="0.25">
      <c r="A7" s="79" t="s">
        <v>83</v>
      </c>
      <c r="B7" s="137">
        <v>44335</v>
      </c>
      <c r="C7" s="133" t="s">
        <v>1</v>
      </c>
      <c r="D7" s="52" t="s">
        <v>184</v>
      </c>
      <c r="E7" s="52" t="s">
        <v>185</v>
      </c>
      <c r="F7" s="79" t="s">
        <v>93</v>
      </c>
      <c r="G7" s="52" t="s">
        <v>188</v>
      </c>
      <c r="H7" s="138">
        <v>8180</v>
      </c>
      <c r="I7" s="137">
        <v>44298</v>
      </c>
      <c r="J7" s="57">
        <v>136.80000000000001</v>
      </c>
      <c r="K7" s="57">
        <v>136.80000000000001</v>
      </c>
      <c r="L7" s="89">
        <v>0</v>
      </c>
      <c r="M7" s="90" t="s">
        <v>194</v>
      </c>
      <c r="N7" s="90"/>
      <c r="O7" s="136"/>
      <c r="P7" s="136"/>
      <c r="Q7" s="113" t="s">
        <v>79</v>
      </c>
      <c r="R7" s="154"/>
      <c r="S7" s="154"/>
      <c r="T7" s="154"/>
      <c r="U7" s="154"/>
      <c r="V7" s="154"/>
      <c r="W7" s="154"/>
      <c r="X7" s="154"/>
      <c r="Y7" s="154">
        <v>0</v>
      </c>
      <c r="Z7" s="154"/>
      <c r="AA7" s="154"/>
      <c r="AB7" s="154"/>
      <c r="AC7" s="154"/>
      <c r="AD7" s="154"/>
      <c r="AE7" s="154"/>
      <c r="AF7" s="154">
        <v>0</v>
      </c>
    </row>
    <row r="8" spans="1:32" ht="15.75" x14ac:dyDescent="0.25">
      <c r="A8" s="79" t="s">
        <v>84</v>
      </c>
      <c r="B8" s="137">
        <v>44354</v>
      </c>
      <c r="C8" s="133" t="s">
        <v>2</v>
      </c>
      <c r="D8" s="52" t="s">
        <v>184</v>
      </c>
      <c r="E8" s="52" t="s">
        <v>185</v>
      </c>
      <c r="F8" s="79" t="s">
        <v>99</v>
      </c>
      <c r="G8" s="52" t="s">
        <v>186</v>
      </c>
      <c r="H8" s="138">
        <v>8279</v>
      </c>
      <c r="I8" s="137">
        <v>44351</v>
      </c>
      <c r="J8" s="57">
        <v>11.5</v>
      </c>
      <c r="K8" s="57">
        <v>11.5</v>
      </c>
      <c r="L8" s="89">
        <v>0</v>
      </c>
      <c r="M8" s="90" t="s">
        <v>194</v>
      </c>
      <c r="N8" s="90"/>
      <c r="O8" s="136"/>
      <c r="P8" s="136"/>
      <c r="Q8" s="113" t="s">
        <v>80</v>
      </c>
      <c r="R8" s="154"/>
      <c r="S8" s="154"/>
      <c r="T8" s="154"/>
      <c r="U8" s="154"/>
      <c r="V8" s="154"/>
      <c r="W8" s="154"/>
      <c r="X8" s="154"/>
      <c r="Y8" s="154"/>
      <c r="Z8" s="154">
        <v>0</v>
      </c>
      <c r="AA8" s="154"/>
      <c r="AB8" s="154"/>
      <c r="AC8" s="154"/>
      <c r="AD8" s="154"/>
      <c r="AE8" s="154"/>
      <c r="AF8" s="154">
        <v>0</v>
      </c>
    </row>
    <row r="9" spans="1:32" ht="15.75" x14ac:dyDescent="0.25">
      <c r="A9" s="79" t="s">
        <v>85</v>
      </c>
      <c r="B9" s="137">
        <v>44354</v>
      </c>
      <c r="C9" s="133" t="s">
        <v>2</v>
      </c>
      <c r="D9" s="52" t="s">
        <v>184</v>
      </c>
      <c r="E9" s="52" t="s">
        <v>185</v>
      </c>
      <c r="F9" s="79" t="s">
        <v>85</v>
      </c>
      <c r="G9" s="52" t="s">
        <v>187</v>
      </c>
      <c r="H9" s="138">
        <v>8279</v>
      </c>
      <c r="I9" s="137">
        <v>44351</v>
      </c>
      <c r="J9" s="57">
        <v>206.07</v>
      </c>
      <c r="K9" s="57">
        <v>206.07</v>
      </c>
      <c r="L9" s="89">
        <v>0</v>
      </c>
      <c r="M9" s="90" t="s">
        <v>194</v>
      </c>
      <c r="N9" s="90"/>
      <c r="O9" s="136"/>
      <c r="P9" s="136"/>
      <c r="Q9" s="113" t="s">
        <v>81</v>
      </c>
      <c r="R9" s="154"/>
      <c r="S9" s="154"/>
      <c r="T9" s="154"/>
      <c r="U9" s="154"/>
      <c r="V9" s="154"/>
      <c r="W9" s="154">
        <v>145</v>
      </c>
      <c r="X9" s="154"/>
      <c r="Y9" s="154"/>
      <c r="Z9" s="154"/>
      <c r="AA9" s="154">
        <v>0</v>
      </c>
      <c r="AB9" s="154"/>
      <c r="AC9" s="154"/>
      <c r="AD9" s="154"/>
      <c r="AE9" s="154"/>
      <c r="AF9" s="154">
        <v>145</v>
      </c>
    </row>
    <row r="10" spans="1:32" ht="15.75" x14ac:dyDescent="0.25">
      <c r="A10" s="79" t="s">
        <v>90</v>
      </c>
      <c r="B10" s="137">
        <v>44354</v>
      </c>
      <c r="C10" s="133" t="s">
        <v>2</v>
      </c>
      <c r="D10" s="52" t="s">
        <v>184</v>
      </c>
      <c r="E10" s="52" t="s">
        <v>185</v>
      </c>
      <c r="F10" s="79" t="s">
        <v>93</v>
      </c>
      <c r="G10" s="52" t="s">
        <v>188</v>
      </c>
      <c r="H10" s="138">
        <v>8279</v>
      </c>
      <c r="I10" s="137">
        <v>44351</v>
      </c>
      <c r="J10" s="57">
        <v>136.80000000000001</v>
      </c>
      <c r="K10" s="57">
        <v>136.80000000000001</v>
      </c>
      <c r="L10" s="89">
        <v>0</v>
      </c>
      <c r="M10" s="90" t="s">
        <v>194</v>
      </c>
      <c r="N10" s="90"/>
      <c r="O10" s="136"/>
      <c r="P10" s="136"/>
      <c r="Q10" s="113" t="s">
        <v>82</v>
      </c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>
        <v>0</v>
      </c>
      <c r="AC10" s="154"/>
      <c r="AD10" s="154"/>
      <c r="AE10" s="154"/>
      <c r="AF10" s="154">
        <v>0</v>
      </c>
    </row>
    <row r="11" spans="1:32" ht="15.75" x14ac:dyDescent="0.25">
      <c r="A11" s="79" t="s">
        <v>91</v>
      </c>
      <c r="B11" s="137">
        <v>44354</v>
      </c>
      <c r="C11" s="133" t="s">
        <v>2</v>
      </c>
      <c r="D11" s="52" t="s">
        <v>184</v>
      </c>
      <c r="E11" s="52" t="s">
        <v>189</v>
      </c>
      <c r="F11" s="79" t="s">
        <v>111</v>
      </c>
      <c r="G11" s="52" t="s">
        <v>190</v>
      </c>
      <c r="H11" s="138">
        <v>32328</v>
      </c>
      <c r="I11" s="137">
        <v>44351</v>
      </c>
      <c r="J11" s="57">
        <v>180</v>
      </c>
      <c r="K11" s="57">
        <v>180</v>
      </c>
      <c r="L11" s="89">
        <v>0</v>
      </c>
      <c r="M11" s="90" t="s">
        <v>194</v>
      </c>
      <c r="N11" s="90"/>
      <c r="O11" s="136"/>
      <c r="P11" s="136"/>
      <c r="Q11" s="113" t="s">
        <v>83</v>
      </c>
      <c r="R11" s="154"/>
      <c r="S11" s="154"/>
      <c r="T11" s="154"/>
      <c r="U11" s="154"/>
      <c r="V11" s="154"/>
      <c r="W11" s="154"/>
      <c r="X11" s="154">
        <v>75</v>
      </c>
      <c r="Y11" s="154"/>
      <c r="Z11" s="154"/>
      <c r="AA11" s="154"/>
      <c r="AB11" s="154"/>
      <c r="AC11" s="154">
        <v>0</v>
      </c>
      <c r="AD11" s="154"/>
      <c r="AE11" s="154"/>
      <c r="AF11" s="154">
        <v>75</v>
      </c>
    </row>
    <row r="12" spans="1:32" ht="15.75" x14ac:dyDescent="0.25">
      <c r="A12" s="79" t="s">
        <v>92</v>
      </c>
      <c r="B12" s="137">
        <v>44355</v>
      </c>
      <c r="C12" s="133" t="s">
        <v>2</v>
      </c>
      <c r="D12" s="52" t="s">
        <v>184</v>
      </c>
      <c r="E12" s="52" t="s">
        <v>191</v>
      </c>
      <c r="F12" s="79" t="s">
        <v>81</v>
      </c>
      <c r="G12" s="52" t="s">
        <v>192</v>
      </c>
      <c r="H12" s="138" t="s">
        <v>193</v>
      </c>
      <c r="I12" s="137">
        <v>44335</v>
      </c>
      <c r="J12" s="57">
        <v>145</v>
      </c>
      <c r="K12" s="57">
        <v>145</v>
      </c>
      <c r="L12" s="89">
        <v>0</v>
      </c>
      <c r="M12" s="90" t="s">
        <v>194</v>
      </c>
      <c r="N12" s="90"/>
      <c r="O12" s="136"/>
      <c r="P12" s="136"/>
      <c r="Q12" s="113" t="s">
        <v>84</v>
      </c>
      <c r="R12" s="154">
        <v>0</v>
      </c>
      <c r="S12" s="154"/>
      <c r="T12" s="154"/>
      <c r="U12" s="154"/>
      <c r="V12" s="154"/>
      <c r="W12" s="154"/>
      <c r="X12" s="154">
        <v>130</v>
      </c>
      <c r="Y12" s="154"/>
      <c r="Z12" s="154"/>
      <c r="AA12" s="154"/>
      <c r="AB12" s="154"/>
      <c r="AC12" s="154"/>
      <c r="AD12" s="154"/>
      <c r="AE12" s="154"/>
      <c r="AF12" s="154">
        <v>130</v>
      </c>
    </row>
    <row r="13" spans="1:32" ht="15.75" x14ac:dyDescent="0.25">
      <c r="A13" s="79" t="s">
        <v>93</v>
      </c>
      <c r="B13" s="137">
        <v>44364</v>
      </c>
      <c r="C13" s="133" t="s">
        <v>2</v>
      </c>
      <c r="D13" s="52" t="s">
        <v>184</v>
      </c>
      <c r="E13" s="92" t="s">
        <v>195</v>
      </c>
      <c r="F13" s="91" t="s">
        <v>103</v>
      </c>
      <c r="G13" s="92" t="s">
        <v>196</v>
      </c>
      <c r="H13" s="148" t="s">
        <v>197</v>
      </c>
      <c r="I13" s="137">
        <v>44347</v>
      </c>
      <c r="J13" s="98">
        <v>24</v>
      </c>
      <c r="K13" s="93">
        <v>24</v>
      </c>
      <c r="L13" s="89">
        <v>0</v>
      </c>
      <c r="M13" s="90" t="s">
        <v>194</v>
      </c>
      <c r="N13" s="100"/>
      <c r="O13"/>
      <c r="P13"/>
      <c r="Q13" s="113" t="s">
        <v>85</v>
      </c>
      <c r="R13" s="154"/>
      <c r="S13" s="154">
        <v>0</v>
      </c>
      <c r="T13" s="154"/>
      <c r="U13" s="154">
        <v>206.07</v>
      </c>
      <c r="V13" s="154">
        <v>206.07</v>
      </c>
      <c r="W13" s="154">
        <v>206.07</v>
      </c>
      <c r="X13" s="154">
        <v>206.07</v>
      </c>
      <c r="Y13" s="154">
        <v>206.07</v>
      </c>
      <c r="Z13" s="154">
        <v>206.07</v>
      </c>
      <c r="AA13" s="154">
        <v>206.07</v>
      </c>
      <c r="AB13" s="154"/>
      <c r="AC13" s="154"/>
      <c r="AD13" s="154"/>
      <c r="AE13" s="154"/>
      <c r="AF13" s="154">
        <v>1442.4899999999998</v>
      </c>
    </row>
    <row r="14" spans="1:32" ht="15.75" x14ac:dyDescent="0.25">
      <c r="A14" s="79" t="s">
        <v>94</v>
      </c>
      <c r="B14" s="137">
        <v>44386</v>
      </c>
      <c r="C14" s="151" t="s">
        <v>4</v>
      </c>
      <c r="D14" s="52" t="s">
        <v>184</v>
      </c>
      <c r="E14" s="52" t="s">
        <v>185</v>
      </c>
      <c r="F14" s="79" t="s">
        <v>99</v>
      </c>
      <c r="G14" s="52" t="s">
        <v>186</v>
      </c>
      <c r="H14" s="138">
        <v>8366</v>
      </c>
      <c r="I14" s="137">
        <v>44383</v>
      </c>
      <c r="J14" s="57">
        <v>11.5</v>
      </c>
      <c r="K14" s="57">
        <v>11.5</v>
      </c>
      <c r="L14" s="89">
        <v>0</v>
      </c>
      <c r="M14" s="90" t="s">
        <v>194</v>
      </c>
      <c r="N14" s="100"/>
      <c r="O14"/>
      <c r="P14"/>
      <c r="Q14" s="113" t="s">
        <v>90</v>
      </c>
      <c r="R14" s="154"/>
      <c r="S14" s="154"/>
      <c r="T14" s="154">
        <v>0</v>
      </c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>
        <v>0</v>
      </c>
    </row>
    <row r="15" spans="1:32" s="119" customFormat="1" ht="15.75" x14ac:dyDescent="0.25">
      <c r="A15" s="79" t="s">
        <v>95</v>
      </c>
      <c r="B15" s="137">
        <v>44386</v>
      </c>
      <c r="C15" s="151" t="s">
        <v>4</v>
      </c>
      <c r="D15" s="52" t="s">
        <v>184</v>
      </c>
      <c r="E15" s="52" t="s">
        <v>185</v>
      </c>
      <c r="F15" s="79" t="s">
        <v>85</v>
      </c>
      <c r="G15" s="52" t="s">
        <v>187</v>
      </c>
      <c r="H15" s="138">
        <v>8366</v>
      </c>
      <c r="I15" s="137">
        <v>44383</v>
      </c>
      <c r="J15" s="57">
        <v>206.07</v>
      </c>
      <c r="K15" s="57">
        <v>206.07</v>
      </c>
      <c r="L15" s="89">
        <v>0</v>
      </c>
      <c r="M15" s="90" t="s">
        <v>194</v>
      </c>
      <c r="N15" s="118"/>
      <c r="O15"/>
      <c r="P15"/>
      <c r="Q15" s="113" t="s">
        <v>91</v>
      </c>
      <c r="R15" s="154"/>
      <c r="S15" s="154"/>
      <c r="T15" s="154"/>
      <c r="U15" s="154"/>
      <c r="V15" s="154"/>
      <c r="W15" s="154"/>
      <c r="X15" s="154">
        <v>0</v>
      </c>
      <c r="Y15" s="154"/>
      <c r="Z15" s="154"/>
      <c r="AA15" s="154"/>
      <c r="AB15" s="154"/>
      <c r="AC15" s="154"/>
      <c r="AD15" s="154"/>
      <c r="AE15" s="154"/>
      <c r="AF15" s="154">
        <v>0</v>
      </c>
    </row>
    <row r="16" spans="1:32" ht="15.75" x14ac:dyDescent="0.25">
      <c r="A16" s="79" t="s">
        <v>96</v>
      </c>
      <c r="B16" s="137">
        <v>44386</v>
      </c>
      <c r="C16" s="151" t="s">
        <v>4</v>
      </c>
      <c r="D16" s="52" t="s">
        <v>184</v>
      </c>
      <c r="E16" s="52" t="s">
        <v>185</v>
      </c>
      <c r="F16" s="79" t="s">
        <v>93</v>
      </c>
      <c r="G16" s="52" t="s">
        <v>188</v>
      </c>
      <c r="H16" s="138">
        <v>8366</v>
      </c>
      <c r="I16" s="137">
        <v>44383</v>
      </c>
      <c r="J16" s="57">
        <v>136.80000000000001</v>
      </c>
      <c r="K16" s="57">
        <v>136.80000000000001</v>
      </c>
      <c r="L16" s="89">
        <v>0</v>
      </c>
      <c r="M16" s="90" t="s">
        <v>194</v>
      </c>
      <c r="N16" s="100"/>
      <c r="O16"/>
      <c r="P16"/>
      <c r="Q16" s="113" t="s">
        <v>92</v>
      </c>
      <c r="R16" s="154"/>
      <c r="S16" s="154"/>
      <c r="T16" s="154"/>
      <c r="U16" s="154"/>
      <c r="V16" s="154"/>
      <c r="W16" s="154"/>
      <c r="X16" s="154"/>
      <c r="Y16" s="154">
        <v>0</v>
      </c>
      <c r="Z16" s="154"/>
      <c r="AA16" s="154"/>
      <c r="AB16" s="154"/>
      <c r="AC16" s="154"/>
      <c r="AD16" s="154"/>
      <c r="AE16" s="154"/>
      <c r="AF16" s="154">
        <v>0</v>
      </c>
    </row>
    <row r="17" spans="1:32" ht="15.75" x14ac:dyDescent="0.25">
      <c r="A17" s="79" t="s">
        <v>97</v>
      </c>
      <c r="B17" s="137">
        <v>44408</v>
      </c>
      <c r="C17" s="151" t="s">
        <v>4</v>
      </c>
      <c r="D17" s="52" t="s">
        <v>184</v>
      </c>
      <c r="E17" s="92" t="s">
        <v>195</v>
      </c>
      <c r="F17" s="91" t="s">
        <v>103</v>
      </c>
      <c r="G17" s="92" t="s">
        <v>196</v>
      </c>
      <c r="H17" s="148" t="s">
        <v>197</v>
      </c>
      <c r="I17" s="137">
        <v>44347</v>
      </c>
      <c r="J17" s="98">
        <v>24</v>
      </c>
      <c r="K17" s="93">
        <v>24</v>
      </c>
      <c r="L17" s="89">
        <v>0</v>
      </c>
      <c r="M17" s="90" t="s">
        <v>194</v>
      </c>
      <c r="N17" s="100"/>
      <c r="O17"/>
      <c r="P17"/>
      <c r="Q17" s="113" t="s">
        <v>93</v>
      </c>
      <c r="R17" s="154"/>
      <c r="S17" s="154"/>
      <c r="T17" s="154"/>
      <c r="U17" s="154">
        <v>136.80000000000001</v>
      </c>
      <c r="V17" s="154">
        <v>136.80000000000001</v>
      </c>
      <c r="W17" s="154">
        <v>136.80000000000001</v>
      </c>
      <c r="X17" s="154">
        <v>136.80000000000001</v>
      </c>
      <c r="Y17" s="154">
        <v>136.80000000000001</v>
      </c>
      <c r="Z17" s="154">
        <v>136.80000000000001</v>
      </c>
      <c r="AA17" s="154">
        <v>136.80000000000001</v>
      </c>
      <c r="AB17" s="154"/>
      <c r="AC17" s="154"/>
      <c r="AD17" s="154"/>
      <c r="AE17" s="154"/>
      <c r="AF17" s="154">
        <v>957.59999999999991</v>
      </c>
    </row>
    <row r="18" spans="1:32" ht="15.75" x14ac:dyDescent="0.25">
      <c r="A18" s="79" t="s">
        <v>98</v>
      </c>
      <c r="B18" s="137">
        <v>44386</v>
      </c>
      <c r="C18" s="52" t="s">
        <v>4</v>
      </c>
      <c r="D18" s="52" t="s">
        <v>184</v>
      </c>
      <c r="E18" s="52" t="s">
        <v>206</v>
      </c>
      <c r="F18" s="91" t="s">
        <v>97</v>
      </c>
      <c r="G18" s="97" t="s">
        <v>207</v>
      </c>
      <c r="H18" s="148" t="s">
        <v>197</v>
      </c>
      <c r="I18" s="137">
        <f>B18</f>
        <v>44386</v>
      </c>
      <c r="J18" s="98">
        <v>35</v>
      </c>
      <c r="K18" s="57">
        <v>35</v>
      </c>
      <c r="L18" s="89">
        <v>0</v>
      </c>
      <c r="M18" s="90" t="s">
        <v>194</v>
      </c>
      <c r="N18" s="100"/>
      <c r="O18"/>
      <c r="P18"/>
      <c r="Q18" s="113" t="s">
        <v>94</v>
      </c>
      <c r="R18" s="154"/>
      <c r="S18" s="154"/>
      <c r="T18" s="154"/>
      <c r="U18" s="154"/>
      <c r="V18" s="154"/>
      <c r="W18" s="154"/>
      <c r="X18" s="154"/>
      <c r="Y18" s="154"/>
      <c r="Z18" s="154">
        <v>381.52</v>
      </c>
      <c r="AA18" s="154">
        <v>0</v>
      </c>
      <c r="AB18" s="154"/>
      <c r="AC18" s="154"/>
      <c r="AD18" s="154"/>
      <c r="AE18" s="154"/>
      <c r="AF18" s="154">
        <v>381.52</v>
      </c>
    </row>
    <row r="19" spans="1:32" ht="15.75" x14ac:dyDescent="0.25">
      <c r="A19" s="79" t="s">
        <v>99</v>
      </c>
      <c r="B19" s="137">
        <v>44378</v>
      </c>
      <c r="C19" s="68" t="s">
        <v>4</v>
      </c>
      <c r="D19" s="106" t="s">
        <v>208</v>
      </c>
      <c r="E19" s="107" t="s">
        <v>209</v>
      </c>
      <c r="F19" s="79" t="s">
        <v>84</v>
      </c>
      <c r="G19" s="106" t="s">
        <v>210</v>
      </c>
      <c r="H19" s="139" t="s">
        <v>197</v>
      </c>
      <c r="I19" s="137">
        <v>44378</v>
      </c>
      <c r="J19" s="88">
        <v>130</v>
      </c>
      <c r="K19" s="57">
        <v>130</v>
      </c>
      <c r="L19" s="89">
        <v>0</v>
      </c>
      <c r="M19" s="90" t="s">
        <v>194</v>
      </c>
      <c r="N19" s="90"/>
      <c r="O19"/>
      <c r="P19"/>
      <c r="Q19" s="113" t="s">
        <v>95</v>
      </c>
      <c r="R19" s="154"/>
      <c r="S19" s="154"/>
      <c r="T19" s="154"/>
      <c r="U19" s="154"/>
      <c r="V19" s="154"/>
      <c r="W19" s="154"/>
      <c r="X19" s="154"/>
      <c r="Y19" s="154"/>
      <c r="Z19" s="154"/>
      <c r="AA19" s="154">
        <v>241</v>
      </c>
      <c r="AB19" s="154">
        <v>0</v>
      </c>
      <c r="AC19" s="154"/>
      <c r="AD19" s="154"/>
      <c r="AE19" s="154"/>
      <c r="AF19" s="154">
        <v>241</v>
      </c>
    </row>
    <row r="20" spans="1:32" ht="15.75" x14ac:dyDescent="0.25">
      <c r="A20" s="79" t="s">
        <v>100</v>
      </c>
      <c r="B20" s="137">
        <v>44378</v>
      </c>
      <c r="C20" s="68" t="s">
        <v>4</v>
      </c>
      <c r="D20" s="106" t="s">
        <v>208</v>
      </c>
      <c r="E20" s="107" t="s">
        <v>209</v>
      </c>
      <c r="F20" s="79" t="s">
        <v>83</v>
      </c>
      <c r="G20" s="106" t="s">
        <v>211</v>
      </c>
      <c r="H20" s="139" t="s">
        <v>197</v>
      </c>
      <c r="I20" s="137">
        <v>44378</v>
      </c>
      <c r="J20" s="88">
        <v>75</v>
      </c>
      <c r="K20" s="57">
        <v>75</v>
      </c>
      <c r="L20" s="89">
        <v>0</v>
      </c>
      <c r="M20" s="90" t="s">
        <v>194</v>
      </c>
      <c r="N20" s="103"/>
      <c r="O20"/>
      <c r="P20"/>
      <c r="Q20" s="113" t="s">
        <v>96</v>
      </c>
      <c r="R20" s="154"/>
      <c r="S20" s="154"/>
      <c r="T20" s="154"/>
      <c r="U20" s="154"/>
      <c r="V20" s="154"/>
      <c r="W20" s="154"/>
      <c r="X20" s="154"/>
      <c r="Y20" s="154"/>
      <c r="Z20" s="154"/>
      <c r="AA20" s="154">
        <v>2889.6</v>
      </c>
      <c r="AB20" s="154"/>
      <c r="AC20" s="154">
        <v>0</v>
      </c>
      <c r="AD20" s="154"/>
      <c r="AE20" s="154"/>
      <c r="AF20" s="154">
        <v>2889.6</v>
      </c>
    </row>
    <row r="21" spans="1:32" ht="15.75" x14ac:dyDescent="0.25">
      <c r="A21" s="79" t="s">
        <v>101</v>
      </c>
      <c r="B21" s="137">
        <v>44378</v>
      </c>
      <c r="C21" s="68" t="s">
        <v>4</v>
      </c>
      <c r="D21" s="106" t="s">
        <v>208</v>
      </c>
      <c r="E21" s="107" t="s">
        <v>209</v>
      </c>
      <c r="F21" s="79" t="s">
        <v>105</v>
      </c>
      <c r="G21" s="106" t="s">
        <v>213</v>
      </c>
      <c r="H21" s="139" t="s">
        <v>197</v>
      </c>
      <c r="I21" s="137">
        <v>44378</v>
      </c>
      <c r="J21" s="88">
        <f>14.95+18.48</f>
        <v>33.43</v>
      </c>
      <c r="K21" s="57">
        <f>14.95+18.48</f>
        <v>33.43</v>
      </c>
      <c r="L21" s="89">
        <v>0</v>
      </c>
      <c r="M21" s="90" t="s">
        <v>194</v>
      </c>
      <c r="N21" s="94"/>
      <c r="O21"/>
      <c r="P21"/>
      <c r="Q21" s="113" t="s">
        <v>97</v>
      </c>
      <c r="R21" s="154">
        <v>0</v>
      </c>
      <c r="S21" s="154"/>
      <c r="T21" s="154"/>
      <c r="U21" s="154"/>
      <c r="V21" s="154"/>
      <c r="W21" s="154"/>
      <c r="X21" s="154">
        <v>43</v>
      </c>
      <c r="Y21" s="154">
        <v>7</v>
      </c>
      <c r="Z21" s="154"/>
      <c r="AA21" s="154"/>
      <c r="AB21" s="154"/>
      <c r="AC21" s="154"/>
      <c r="AD21" s="154"/>
      <c r="AE21" s="154"/>
      <c r="AF21" s="154">
        <v>50</v>
      </c>
    </row>
    <row r="22" spans="1:32" ht="15.75" x14ac:dyDescent="0.25">
      <c r="A22" s="79" t="s">
        <v>102</v>
      </c>
      <c r="B22" s="137">
        <v>44378</v>
      </c>
      <c r="C22" s="68" t="s">
        <v>4</v>
      </c>
      <c r="D22" s="106" t="s">
        <v>208</v>
      </c>
      <c r="E22" s="107" t="s">
        <v>209</v>
      </c>
      <c r="F22" s="79" t="s">
        <v>97</v>
      </c>
      <c r="G22" s="106" t="s">
        <v>212</v>
      </c>
      <c r="H22" s="139" t="s">
        <v>197</v>
      </c>
      <c r="I22" s="137">
        <v>44378</v>
      </c>
      <c r="J22" s="88">
        <v>8</v>
      </c>
      <c r="K22" s="57">
        <v>8</v>
      </c>
      <c r="L22" s="89">
        <v>0</v>
      </c>
      <c r="M22" s="90" t="s">
        <v>194</v>
      </c>
      <c r="N22" s="99"/>
      <c r="O22"/>
      <c r="P22"/>
      <c r="Q22" s="113" t="s">
        <v>98</v>
      </c>
      <c r="R22" s="154"/>
      <c r="S22" s="154">
        <v>0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>
        <v>0</v>
      </c>
    </row>
    <row r="23" spans="1:32" ht="15.75" x14ac:dyDescent="0.25">
      <c r="A23" s="79" t="s">
        <v>103</v>
      </c>
      <c r="B23" s="137">
        <v>44426</v>
      </c>
      <c r="C23" s="68" t="s">
        <v>5</v>
      </c>
      <c r="D23" s="106" t="s">
        <v>184</v>
      </c>
      <c r="E23" s="107" t="s">
        <v>185</v>
      </c>
      <c r="F23" s="79" t="s">
        <v>99</v>
      </c>
      <c r="G23" s="106" t="s">
        <v>186</v>
      </c>
      <c r="H23" s="139">
        <v>8470</v>
      </c>
      <c r="I23" s="137">
        <v>44418</v>
      </c>
      <c r="J23" s="88">
        <v>11.5</v>
      </c>
      <c r="K23" s="57">
        <v>11.5</v>
      </c>
      <c r="L23" s="89">
        <v>0</v>
      </c>
      <c r="M23" s="90" t="s">
        <v>194</v>
      </c>
      <c r="N23" s="94"/>
      <c r="O23"/>
      <c r="P23"/>
      <c r="Q23" s="113" t="s">
        <v>99</v>
      </c>
      <c r="R23" s="154"/>
      <c r="S23" s="154"/>
      <c r="T23" s="154">
        <v>0</v>
      </c>
      <c r="U23" s="154">
        <v>11.5</v>
      </c>
      <c r="V23" s="154">
        <v>11.5</v>
      </c>
      <c r="W23" s="154">
        <v>11.5</v>
      </c>
      <c r="X23" s="154">
        <v>11.5</v>
      </c>
      <c r="Y23" s="154">
        <v>11.5</v>
      </c>
      <c r="Z23" s="154">
        <v>11.5</v>
      </c>
      <c r="AA23" s="154">
        <v>11.5</v>
      </c>
      <c r="AB23" s="154"/>
      <c r="AC23" s="154"/>
      <c r="AD23" s="154"/>
      <c r="AE23" s="154"/>
      <c r="AF23" s="154">
        <v>80.5</v>
      </c>
    </row>
    <row r="24" spans="1:32" ht="15.75" x14ac:dyDescent="0.25">
      <c r="A24" s="79" t="s">
        <v>104</v>
      </c>
      <c r="B24" s="137">
        <v>44426</v>
      </c>
      <c r="C24" s="68" t="s">
        <v>5</v>
      </c>
      <c r="D24" s="106" t="s">
        <v>184</v>
      </c>
      <c r="E24" s="107" t="s">
        <v>185</v>
      </c>
      <c r="F24" s="79" t="s">
        <v>85</v>
      </c>
      <c r="G24" s="106" t="s">
        <v>187</v>
      </c>
      <c r="H24" s="139">
        <v>8470</v>
      </c>
      <c r="I24" s="137">
        <v>44418</v>
      </c>
      <c r="J24" s="88">
        <v>206.07</v>
      </c>
      <c r="K24" s="57">
        <v>206.07</v>
      </c>
      <c r="L24" s="89">
        <v>0</v>
      </c>
      <c r="M24" s="90" t="s">
        <v>194</v>
      </c>
      <c r="N24" s="94"/>
      <c r="O24"/>
      <c r="P24"/>
      <c r="Q24" s="113" t="s">
        <v>100</v>
      </c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>
        <v>0</v>
      </c>
      <c r="AE24" s="154"/>
      <c r="AF24" s="154">
        <v>0</v>
      </c>
    </row>
    <row r="25" spans="1:32" ht="15.75" x14ac:dyDescent="0.25">
      <c r="A25" s="79" t="s">
        <v>105</v>
      </c>
      <c r="B25" s="137">
        <v>44426</v>
      </c>
      <c r="C25" s="68" t="s">
        <v>5</v>
      </c>
      <c r="D25" s="106" t="s">
        <v>184</v>
      </c>
      <c r="E25" s="107" t="s">
        <v>185</v>
      </c>
      <c r="F25" s="79" t="s">
        <v>93</v>
      </c>
      <c r="G25" s="106" t="s">
        <v>188</v>
      </c>
      <c r="H25" s="139">
        <v>8470</v>
      </c>
      <c r="I25" s="137">
        <v>44418</v>
      </c>
      <c r="J25" s="88">
        <v>136.80000000000001</v>
      </c>
      <c r="K25" s="57">
        <v>136.80000000000001</v>
      </c>
      <c r="L25" s="89">
        <v>0</v>
      </c>
      <c r="M25" s="90" t="s">
        <v>194</v>
      </c>
      <c r="N25" s="94"/>
      <c r="O25"/>
      <c r="P25"/>
      <c r="Q25" s="113" t="s">
        <v>101</v>
      </c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>
        <v>0</v>
      </c>
      <c r="AE25" s="154"/>
      <c r="AF25" s="154">
        <v>0</v>
      </c>
    </row>
    <row r="26" spans="1:32" s="119" customFormat="1" ht="15.75" customHeight="1" x14ac:dyDescent="0.25">
      <c r="A26" s="79" t="s">
        <v>106</v>
      </c>
      <c r="B26" s="137">
        <v>44417</v>
      </c>
      <c r="C26" s="68" t="s">
        <v>5</v>
      </c>
      <c r="D26" s="106" t="s">
        <v>184</v>
      </c>
      <c r="E26" s="107" t="s">
        <v>214</v>
      </c>
      <c r="F26" s="79" t="s">
        <v>97</v>
      </c>
      <c r="G26" s="106" t="s">
        <v>215</v>
      </c>
      <c r="H26" s="152" t="s">
        <v>197</v>
      </c>
      <c r="I26" s="137">
        <f>B26</f>
        <v>44417</v>
      </c>
      <c r="J26" s="88">
        <v>7</v>
      </c>
      <c r="K26" s="57">
        <v>7</v>
      </c>
      <c r="L26" s="89">
        <v>0</v>
      </c>
      <c r="M26" s="90" t="s">
        <v>194</v>
      </c>
      <c r="N26" s="120"/>
      <c r="O26"/>
      <c r="P26"/>
      <c r="Q26" s="113" t="s">
        <v>102</v>
      </c>
      <c r="R26" s="154"/>
      <c r="S26" s="154"/>
      <c r="T26" s="154"/>
      <c r="U26" s="154"/>
      <c r="V26" s="154"/>
      <c r="W26" s="154"/>
      <c r="X26" s="154"/>
      <c r="Y26" s="154"/>
      <c r="Z26" s="154"/>
      <c r="AA26" s="154">
        <v>1884.73</v>
      </c>
      <c r="AB26" s="154"/>
      <c r="AC26" s="154"/>
      <c r="AD26" s="154">
        <v>0</v>
      </c>
      <c r="AE26" s="154"/>
      <c r="AF26" s="154">
        <v>1884.73</v>
      </c>
    </row>
    <row r="27" spans="1:32" ht="15.75" customHeight="1" x14ac:dyDescent="0.25">
      <c r="A27" s="79" t="s">
        <v>107</v>
      </c>
      <c r="B27" s="137">
        <v>44442</v>
      </c>
      <c r="C27" s="68" t="s">
        <v>198</v>
      </c>
      <c r="D27" s="106" t="s">
        <v>184</v>
      </c>
      <c r="E27" s="107" t="s">
        <v>217</v>
      </c>
      <c r="F27" s="79" t="s">
        <v>94</v>
      </c>
      <c r="G27" s="106" t="s">
        <v>23</v>
      </c>
      <c r="H27" s="152" t="s">
        <v>197</v>
      </c>
      <c r="I27" s="137">
        <v>44398</v>
      </c>
      <c r="J27" s="88">
        <v>381.52</v>
      </c>
      <c r="K27" s="57">
        <f>J27</f>
        <v>381.52</v>
      </c>
      <c r="L27" s="89">
        <v>0</v>
      </c>
      <c r="M27" s="90" t="s">
        <v>218</v>
      </c>
      <c r="N27" s="94"/>
      <c r="O27"/>
      <c r="P27"/>
      <c r="Q27" s="113" t="s">
        <v>103</v>
      </c>
      <c r="R27" s="154"/>
      <c r="S27" s="154"/>
      <c r="T27" s="154"/>
      <c r="U27" s="154"/>
      <c r="V27" s="154"/>
      <c r="W27" s="154">
        <v>24</v>
      </c>
      <c r="X27" s="154">
        <v>24</v>
      </c>
      <c r="Y27" s="154"/>
      <c r="Z27" s="154"/>
      <c r="AA27" s="154">
        <v>24</v>
      </c>
      <c r="AB27" s="154"/>
      <c r="AC27" s="154"/>
      <c r="AD27" s="154">
        <v>0</v>
      </c>
      <c r="AE27" s="154"/>
      <c r="AF27" s="154">
        <v>72</v>
      </c>
    </row>
    <row r="28" spans="1:32" ht="15.75" customHeight="1" x14ac:dyDescent="0.25">
      <c r="A28" s="79" t="s">
        <v>108</v>
      </c>
      <c r="B28" s="137">
        <v>44452</v>
      </c>
      <c r="C28" s="68" t="s">
        <v>198</v>
      </c>
      <c r="D28" s="106" t="s">
        <v>184</v>
      </c>
      <c r="E28" s="52" t="s">
        <v>185</v>
      </c>
      <c r="F28" s="79" t="s">
        <v>93</v>
      </c>
      <c r="G28" s="52" t="s">
        <v>188</v>
      </c>
      <c r="H28" s="138">
        <v>8546</v>
      </c>
      <c r="I28" s="137">
        <v>44452</v>
      </c>
      <c r="J28" s="57">
        <v>136.80000000000001</v>
      </c>
      <c r="K28" s="57">
        <v>136.80000000000001</v>
      </c>
      <c r="L28" s="89">
        <v>0</v>
      </c>
      <c r="M28" s="90" t="s">
        <v>194</v>
      </c>
      <c r="N28" s="105"/>
      <c r="O28"/>
      <c r="P28"/>
      <c r="Q28" s="113" t="s">
        <v>104</v>
      </c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>
        <v>0</v>
      </c>
      <c r="AE28" s="154"/>
      <c r="AF28" s="154">
        <v>0</v>
      </c>
    </row>
    <row r="29" spans="1:32" ht="15.75" customHeight="1" x14ac:dyDescent="0.25">
      <c r="A29" s="79" t="s">
        <v>109</v>
      </c>
      <c r="B29" s="137">
        <v>44452</v>
      </c>
      <c r="C29" s="68" t="s">
        <v>198</v>
      </c>
      <c r="D29" s="106" t="s">
        <v>184</v>
      </c>
      <c r="E29" s="52" t="s">
        <v>185</v>
      </c>
      <c r="F29" s="79" t="s">
        <v>99</v>
      </c>
      <c r="G29" s="52" t="s">
        <v>186</v>
      </c>
      <c r="H29" s="138">
        <v>8546</v>
      </c>
      <c r="I29" s="137">
        <v>44452</v>
      </c>
      <c r="J29" s="57">
        <v>11.5</v>
      </c>
      <c r="K29" s="57">
        <v>11.5</v>
      </c>
      <c r="L29" s="89">
        <v>0</v>
      </c>
      <c r="M29" s="90" t="s">
        <v>194</v>
      </c>
      <c r="N29" s="105"/>
      <c r="O29"/>
      <c r="P29"/>
      <c r="Q29" s="113" t="s">
        <v>105</v>
      </c>
      <c r="R29" s="154"/>
      <c r="S29" s="154"/>
      <c r="T29" s="154"/>
      <c r="U29" s="154"/>
      <c r="V29" s="154"/>
      <c r="W29" s="154"/>
      <c r="X29" s="154">
        <v>33.43</v>
      </c>
      <c r="Y29" s="154"/>
      <c r="Z29" s="154"/>
      <c r="AA29" s="154"/>
      <c r="AB29" s="154"/>
      <c r="AC29" s="154"/>
      <c r="AD29" s="154">
        <v>0</v>
      </c>
      <c r="AE29" s="154"/>
      <c r="AF29" s="154">
        <v>33.43</v>
      </c>
    </row>
    <row r="30" spans="1:32" ht="15.75" customHeight="1" x14ac:dyDescent="0.25">
      <c r="A30" s="79" t="s">
        <v>110</v>
      </c>
      <c r="B30" s="137">
        <v>44454</v>
      </c>
      <c r="C30" s="68" t="s">
        <v>198</v>
      </c>
      <c r="D30" s="106" t="s">
        <v>184</v>
      </c>
      <c r="E30" s="52" t="s">
        <v>185</v>
      </c>
      <c r="F30" s="79" t="s">
        <v>85</v>
      </c>
      <c r="G30" s="52" t="s">
        <v>187</v>
      </c>
      <c r="H30" s="138">
        <v>8546</v>
      </c>
      <c r="I30" s="137">
        <v>44452</v>
      </c>
      <c r="J30" s="57">
        <v>206.07</v>
      </c>
      <c r="K30" s="57">
        <v>206.07</v>
      </c>
      <c r="L30" s="89">
        <v>0</v>
      </c>
      <c r="M30" s="90" t="s">
        <v>194</v>
      </c>
      <c r="N30" s="105"/>
      <c r="O30"/>
      <c r="P30"/>
      <c r="Q30" s="113" t="s">
        <v>106</v>
      </c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>
        <v>0</v>
      </c>
      <c r="AE30" s="154"/>
      <c r="AF30" s="154">
        <v>0</v>
      </c>
    </row>
    <row r="31" spans="1:32" ht="15.75" customHeight="1" x14ac:dyDescent="0.25">
      <c r="A31" s="79" t="s">
        <v>111</v>
      </c>
      <c r="B31" s="137">
        <v>44470</v>
      </c>
      <c r="C31" s="68" t="s">
        <v>199</v>
      </c>
      <c r="D31" s="106" t="s">
        <v>184</v>
      </c>
      <c r="E31" s="52" t="s">
        <v>219</v>
      </c>
      <c r="F31" s="79" t="s">
        <v>102</v>
      </c>
      <c r="G31" s="87" t="s">
        <v>220</v>
      </c>
      <c r="H31" s="139">
        <v>68000251</v>
      </c>
      <c r="I31" s="137">
        <v>44463</v>
      </c>
      <c r="J31" s="88">
        <v>1884.73</v>
      </c>
      <c r="K31" s="57">
        <v>1570.61</v>
      </c>
      <c r="L31" s="89">
        <v>314.12</v>
      </c>
      <c r="M31" s="90">
        <v>321931874</v>
      </c>
      <c r="N31" s="105"/>
      <c r="O31"/>
      <c r="P31"/>
      <c r="Q31" s="113" t="s">
        <v>107</v>
      </c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>
        <v>0</v>
      </c>
      <c r="AE31" s="154"/>
      <c r="AF31" s="154">
        <v>0</v>
      </c>
    </row>
    <row r="32" spans="1:32" ht="15.75" customHeight="1" x14ac:dyDescent="0.25">
      <c r="A32" s="79" t="s">
        <v>112</v>
      </c>
      <c r="B32" s="137">
        <v>44475</v>
      </c>
      <c r="C32" s="68" t="s">
        <v>199</v>
      </c>
      <c r="D32" s="106" t="s">
        <v>184</v>
      </c>
      <c r="E32" s="52" t="s">
        <v>222</v>
      </c>
      <c r="F32" s="79" t="s">
        <v>95</v>
      </c>
      <c r="G32" s="87" t="s">
        <v>223</v>
      </c>
      <c r="H32" s="139"/>
      <c r="I32" s="137">
        <v>44470</v>
      </c>
      <c r="J32" s="95">
        <f>SUM(K32:L32)</f>
        <v>241</v>
      </c>
      <c r="K32" s="88">
        <v>241</v>
      </c>
      <c r="L32" s="88">
        <v>0</v>
      </c>
      <c r="M32" s="90" t="s">
        <v>194</v>
      </c>
      <c r="N32" s="105"/>
      <c r="O32"/>
      <c r="P32"/>
      <c r="Q32" s="113" t="s">
        <v>108</v>
      </c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>
        <v>0</v>
      </c>
      <c r="AE32" s="154"/>
      <c r="AF32" s="154">
        <v>0</v>
      </c>
    </row>
    <row r="33" spans="1:32" ht="15.75" customHeight="1" x14ac:dyDescent="0.25">
      <c r="A33" s="79" t="s">
        <v>113</v>
      </c>
      <c r="B33" s="137">
        <v>44475</v>
      </c>
      <c r="C33" s="68" t="s">
        <v>199</v>
      </c>
      <c r="D33" s="106" t="s">
        <v>184</v>
      </c>
      <c r="E33" s="52" t="s">
        <v>222</v>
      </c>
      <c r="F33" s="79" t="s">
        <v>96</v>
      </c>
      <c r="G33" s="87" t="s">
        <v>224</v>
      </c>
      <c r="H33" s="139"/>
      <c r="I33" s="137">
        <v>44470</v>
      </c>
      <c r="J33" s="95">
        <f>SUM(K33:L33)</f>
        <v>2889.6</v>
      </c>
      <c r="K33" s="57">
        <v>2408</v>
      </c>
      <c r="L33" s="89">
        <v>481.6</v>
      </c>
      <c r="M33" s="90" t="s">
        <v>225</v>
      </c>
      <c r="N33" s="105"/>
      <c r="O33"/>
      <c r="P33"/>
      <c r="Q33" s="113" t="s">
        <v>109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>
        <v>69.959999999999994</v>
      </c>
      <c r="AB33" s="154"/>
      <c r="AC33" s="154"/>
      <c r="AD33" s="154">
        <v>0</v>
      </c>
      <c r="AE33" s="154"/>
      <c r="AF33" s="154">
        <v>69.959999999999994</v>
      </c>
    </row>
    <row r="34" spans="1:32" ht="15.75" customHeight="1" x14ac:dyDescent="0.25">
      <c r="A34" s="79" t="s">
        <v>114</v>
      </c>
      <c r="B34" s="137">
        <v>44475</v>
      </c>
      <c r="C34" s="68" t="s">
        <v>199</v>
      </c>
      <c r="D34" s="106" t="s">
        <v>184</v>
      </c>
      <c r="E34" s="52" t="s">
        <v>219</v>
      </c>
      <c r="F34" s="79" t="s">
        <v>109</v>
      </c>
      <c r="G34" s="87" t="s">
        <v>226</v>
      </c>
      <c r="H34" s="139"/>
      <c r="I34" s="137">
        <v>44473</v>
      </c>
      <c r="J34" s="95">
        <f>SUM(K34:L34)</f>
        <v>69.959999999999994</v>
      </c>
      <c r="K34" s="57">
        <v>58.3</v>
      </c>
      <c r="L34" s="89">
        <v>11.66</v>
      </c>
      <c r="M34" s="90" t="s">
        <v>227</v>
      </c>
      <c r="N34" s="105"/>
      <c r="O34"/>
      <c r="P34"/>
      <c r="Q34" s="113" t="s">
        <v>110</v>
      </c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>
        <v>0</v>
      </c>
      <c r="AE34" s="154"/>
      <c r="AF34" s="154">
        <v>0</v>
      </c>
    </row>
    <row r="35" spans="1:32" ht="15.75" customHeight="1" x14ac:dyDescent="0.25">
      <c r="A35" s="79" t="s">
        <v>115</v>
      </c>
      <c r="B35" s="137">
        <v>44475</v>
      </c>
      <c r="C35" s="68" t="s">
        <v>199</v>
      </c>
      <c r="D35" s="106" t="s">
        <v>184</v>
      </c>
      <c r="E35" s="92" t="s">
        <v>195</v>
      </c>
      <c r="F35" s="91" t="s">
        <v>103</v>
      </c>
      <c r="G35" s="92" t="s">
        <v>228</v>
      </c>
      <c r="H35" s="148" t="s">
        <v>197</v>
      </c>
      <c r="I35" s="137">
        <v>44470</v>
      </c>
      <c r="J35" s="98">
        <v>24</v>
      </c>
      <c r="K35" s="93">
        <v>24</v>
      </c>
      <c r="L35" s="89">
        <v>0</v>
      </c>
      <c r="M35" s="90" t="s">
        <v>194</v>
      </c>
      <c r="N35" s="105"/>
      <c r="O35"/>
      <c r="P35"/>
      <c r="Q35" s="113" t="s">
        <v>111</v>
      </c>
      <c r="R35" s="154"/>
      <c r="S35" s="154"/>
      <c r="T35" s="154"/>
      <c r="U35" s="154"/>
      <c r="V35" s="154"/>
      <c r="W35" s="154">
        <v>180</v>
      </c>
      <c r="X35" s="154"/>
      <c r="Y35" s="154"/>
      <c r="Z35" s="154"/>
      <c r="AA35" s="154"/>
      <c r="AB35" s="154"/>
      <c r="AC35" s="154"/>
      <c r="AD35" s="154">
        <v>0</v>
      </c>
      <c r="AE35" s="154"/>
      <c r="AF35" s="154">
        <v>180</v>
      </c>
    </row>
    <row r="36" spans="1:32" ht="15" customHeight="1" x14ac:dyDescent="0.25">
      <c r="A36" s="79" t="s">
        <v>116</v>
      </c>
      <c r="B36" s="137">
        <v>44496</v>
      </c>
      <c r="C36" s="68" t="s">
        <v>199</v>
      </c>
      <c r="D36" s="106" t="s">
        <v>184</v>
      </c>
      <c r="E36" s="52" t="s">
        <v>185</v>
      </c>
      <c r="F36" s="79" t="s">
        <v>93</v>
      </c>
      <c r="G36" s="52" t="s">
        <v>188</v>
      </c>
      <c r="H36" s="138">
        <v>8611</v>
      </c>
      <c r="I36" s="137">
        <v>44475</v>
      </c>
      <c r="J36" s="57">
        <v>136.80000000000001</v>
      </c>
      <c r="K36" s="57">
        <v>136.80000000000001</v>
      </c>
      <c r="L36" s="89">
        <v>0</v>
      </c>
      <c r="M36" s="90" t="s">
        <v>194</v>
      </c>
      <c r="N36" s="105"/>
      <c r="Q36" s="113" t="s">
        <v>112</v>
      </c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>
        <v>0</v>
      </c>
      <c r="AE36" s="154"/>
      <c r="AF36" s="154">
        <v>0</v>
      </c>
    </row>
    <row r="37" spans="1:32" ht="15.75" customHeight="1" x14ac:dyDescent="0.25">
      <c r="A37" s="79" t="s">
        <v>117</v>
      </c>
      <c r="B37" s="137">
        <v>44496</v>
      </c>
      <c r="C37" s="68" t="s">
        <v>199</v>
      </c>
      <c r="D37" s="106" t="s">
        <v>184</v>
      </c>
      <c r="E37" s="52" t="s">
        <v>185</v>
      </c>
      <c r="F37" s="79" t="s">
        <v>99</v>
      </c>
      <c r="G37" s="52" t="s">
        <v>186</v>
      </c>
      <c r="H37" s="138">
        <v>8611</v>
      </c>
      <c r="I37" s="137">
        <v>44475</v>
      </c>
      <c r="J37" s="57">
        <v>11.5</v>
      </c>
      <c r="K37" s="57">
        <v>11.5</v>
      </c>
      <c r="L37" s="89">
        <v>0</v>
      </c>
      <c r="M37" s="90" t="s">
        <v>194</v>
      </c>
      <c r="N37" s="105"/>
      <c r="Q37" s="113" t="s">
        <v>113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>
        <v>0</v>
      </c>
      <c r="AE37" s="154"/>
      <c r="AF37" s="154">
        <v>0</v>
      </c>
    </row>
    <row r="38" spans="1:32" ht="15" customHeight="1" x14ac:dyDescent="0.25">
      <c r="A38" s="79" t="s">
        <v>118</v>
      </c>
      <c r="B38" s="137">
        <v>44496</v>
      </c>
      <c r="C38" s="68" t="s">
        <v>199</v>
      </c>
      <c r="D38" s="106" t="s">
        <v>184</v>
      </c>
      <c r="E38" s="52" t="s">
        <v>185</v>
      </c>
      <c r="F38" s="79" t="s">
        <v>85</v>
      </c>
      <c r="G38" s="52" t="s">
        <v>187</v>
      </c>
      <c r="H38" s="138">
        <v>8611</v>
      </c>
      <c r="I38" s="137">
        <v>44475</v>
      </c>
      <c r="J38" s="57">
        <v>206.07</v>
      </c>
      <c r="K38" s="57">
        <v>206.07</v>
      </c>
      <c r="L38" s="89">
        <v>0</v>
      </c>
      <c r="M38" s="90" t="s">
        <v>194</v>
      </c>
      <c r="N38" s="105"/>
      <c r="Q38" s="113" t="s">
        <v>230</v>
      </c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</row>
    <row r="39" spans="1:32" ht="15.75" customHeight="1" x14ac:dyDescent="0.25">
      <c r="A39" s="102" t="s">
        <v>149</v>
      </c>
      <c r="B39" s="144"/>
      <c r="C39" s="68"/>
      <c r="D39" s="106"/>
      <c r="E39" s="52"/>
      <c r="F39" s="79"/>
      <c r="G39" s="87"/>
      <c r="H39" s="139"/>
      <c r="I39" s="137"/>
      <c r="J39" s="95"/>
      <c r="K39" s="57"/>
      <c r="L39" s="89"/>
      <c r="M39" s="90"/>
      <c r="N39" s="105"/>
      <c r="Q39" s="113" t="s">
        <v>144</v>
      </c>
      <c r="R39" s="154">
        <v>0</v>
      </c>
      <c r="S39" s="154">
        <v>0</v>
      </c>
      <c r="T39" s="154">
        <v>0</v>
      </c>
      <c r="U39" s="154">
        <v>354.37</v>
      </c>
      <c r="V39" s="154">
        <v>354.37</v>
      </c>
      <c r="W39" s="154">
        <v>703.37</v>
      </c>
      <c r="X39" s="154">
        <v>659.8</v>
      </c>
      <c r="Y39" s="154">
        <v>361.37</v>
      </c>
      <c r="Z39" s="154">
        <v>735.89</v>
      </c>
      <c r="AA39" s="154">
        <v>5463.66</v>
      </c>
      <c r="AB39" s="154">
        <v>0</v>
      </c>
      <c r="AC39" s="154">
        <v>0</v>
      </c>
      <c r="AD39" s="154">
        <v>0</v>
      </c>
      <c r="AE39" s="154"/>
      <c r="AF39" s="154">
        <v>8632.8299999999981</v>
      </c>
    </row>
    <row r="40" spans="1:32" ht="15.75" customHeight="1" x14ac:dyDescent="0.25">
      <c r="A40" s="102" t="s">
        <v>150</v>
      </c>
      <c r="B40" s="144"/>
      <c r="C40" s="68"/>
      <c r="D40" s="106"/>
      <c r="E40" s="52"/>
      <c r="F40" s="79"/>
      <c r="G40" s="87"/>
      <c r="H40" s="139"/>
      <c r="I40" s="137"/>
      <c r="J40" s="95"/>
      <c r="K40" s="57"/>
      <c r="L40" s="89"/>
      <c r="M40" s="90"/>
      <c r="N40" s="105"/>
    </row>
    <row r="41" spans="1:32" ht="15.75" customHeight="1" x14ac:dyDescent="0.25">
      <c r="A41" s="102" t="s">
        <v>151</v>
      </c>
      <c r="B41" s="144"/>
      <c r="C41" s="68"/>
      <c r="D41" s="106"/>
      <c r="E41" s="52"/>
      <c r="F41" s="79"/>
      <c r="G41" s="87"/>
      <c r="H41" s="139"/>
      <c r="I41" s="137"/>
      <c r="J41" s="95"/>
      <c r="K41" s="57"/>
      <c r="L41" s="89"/>
      <c r="M41" s="90"/>
      <c r="N41" s="105"/>
    </row>
    <row r="42" spans="1:32" ht="15.75" customHeight="1" x14ac:dyDescent="0.25">
      <c r="A42" s="79" t="s">
        <v>152</v>
      </c>
      <c r="B42" s="144"/>
      <c r="C42" s="68"/>
      <c r="D42" s="106"/>
      <c r="E42" s="52"/>
      <c r="F42" s="79"/>
      <c r="G42" s="87"/>
      <c r="H42" s="139"/>
      <c r="I42" s="137"/>
      <c r="J42" s="95"/>
      <c r="K42" s="57"/>
      <c r="L42" s="89"/>
      <c r="M42" s="90"/>
      <c r="N42" s="105"/>
    </row>
    <row r="43" spans="1:32" ht="15.75" customHeight="1" x14ac:dyDescent="0.25">
      <c r="A43" s="79" t="s">
        <v>153</v>
      </c>
      <c r="B43" s="144"/>
      <c r="C43" s="68"/>
      <c r="D43" s="106"/>
      <c r="E43" s="52"/>
      <c r="F43" s="79"/>
      <c r="G43" s="87"/>
      <c r="H43" s="139"/>
      <c r="I43" s="137"/>
      <c r="J43" s="95"/>
      <c r="K43" s="57"/>
      <c r="L43" s="89"/>
      <c r="M43" s="90"/>
      <c r="N43" s="105"/>
    </row>
    <row r="44" spans="1:32" ht="15.75" customHeight="1" x14ac:dyDescent="0.25">
      <c r="A44" s="79" t="s">
        <v>154</v>
      </c>
      <c r="B44" s="144"/>
      <c r="C44" s="68"/>
      <c r="D44" s="106"/>
      <c r="E44" s="52"/>
      <c r="F44" s="79"/>
      <c r="G44" s="87"/>
      <c r="H44" s="139"/>
      <c r="I44" s="137"/>
      <c r="J44" s="95"/>
      <c r="K44" s="57"/>
      <c r="L44" s="89"/>
      <c r="M44" s="90"/>
      <c r="N44" s="105"/>
    </row>
    <row r="45" spans="1:32" ht="15.75" customHeight="1" x14ac:dyDescent="0.25">
      <c r="A45" s="79" t="s">
        <v>155</v>
      </c>
      <c r="B45" s="144"/>
      <c r="C45" s="68"/>
      <c r="D45" s="106"/>
      <c r="E45" s="52"/>
      <c r="F45" s="79"/>
      <c r="G45" s="87"/>
      <c r="H45" s="139"/>
      <c r="I45" s="137"/>
      <c r="J45" s="95"/>
      <c r="K45" s="57"/>
      <c r="L45" s="89"/>
      <c r="M45" s="90"/>
      <c r="N45" s="105"/>
    </row>
    <row r="46" spans="1:32" ht="15.75" customHeight="1" x14ac:dyDescent="0.25">
      <c r="A46" s="79" t="s">
        <v>156</v>
      </c>
      <c r="B46" s="144"/>
      <c r="C46" s="68"/>
      <c r="D46" s="106"/>
      <c r="E46" s="52"/>
      <c r="F46" s="79"/>
      <c r="G46" s="87"/>
      <c r="H46" s="139"/>
      <c r="I46" s="137"/>
      <c r="J46" s="95"/>
      <c r="K46" s="57"/>
      <c r="L46" s="89"/>
      <c r="M46" s="90"/>
      <c r="N46" s="105"/>
    </row>
    <row r="47" spans="1:32" ht="15.75" customHeight="1" x14ac:dyDescent="0.25">
      <c r="A47" s="79" t="s">
        <v>157</v>
      </c>
      <c r="B47" s="144"/>
      <c r="C47" s="68"/>
      <c r="D47" s="106"/>
      <c r="E47" s="52"/>
      <c r="F47" s="79"/>
      <c r="G47" s="87"/>
      <c r="H47" s="139"/>
      <c r="I47" s="137"/>
      <c r="J47" s="95"/>
      <c r="K47" s="57"/>
      <c r="L47" s="89"/>
      <c r="M47" s="90"/>
      <c r="N47" s="105"/>
    </row>
    <row r="48" spans="1:32" ht="15.75" customHeight="1" x14ac:dyDescent="0.25">
      <c r="A48" s="79" t="s">
        <v>158</v>
      </c>
      <c r="B48" s="144"/>
      <c r="C48" s="68"/>
      <c r="D48" s="106"/>
      <c r="E48" s="52"/>
      <c r="F48" s="79"/>
      <c r="G48" s="87"/>
      <c r="H48" s="139"/>
      <c r="I48" s="137"/>
      <c r="J48" s="95"/>
      <c r="K48" s="57"/>
      <c r="L48" s="89"/>
      <c r="M48" s="90"/>
      <c r="N48" s="105"/>
    </row>
    <row r="49" spans="1:14" ht="15.75" customHeight="1" x14ac:dyDescent="0.25">
      <c r="A49" s="79" t="s">
        <v>159</v>
      </c>
      <c r="B49" s="144"/>
      <c r="C49" s="68"/>
      <c r="D49" s="106"/>
      <c r="E49" s="52"/>
      <c r="F49" s="79"/>
      <c r="G49" s="87"/>
      <c r="H49" s="139"/>
      <c r="I49" s="137"/>
      <c r="J49" s="95"/>
      <c r="K49" s="57"/>
      <c r="L49" s="89"/>
      <c r="M49" s="90"/>
      <c r="N49" s="105"/>
    </row>
    <row r="50" spans="1:14" ht="15.75" customHeight="1" x14ac:dyDescent="0.25">
      <c r="A50" s="79" t="s">
        <v>160</v>
      </c>
      <c r="B50" s="144"/>
      <c r="C50" s="68"/>
      <c r="D50" s="106"/>
      <c r="E50" s="52"/>
      <c r="F50" s="79"/>
      <c r="G50" s="87"/>
      <c r="H50" s="139"/>
      <c r="I50" s="137"/>
      <c r="J50" s="95"/>
      <c r="K50" s="57"/>
      <c r="L50" s="89"/>
      <c r="M50" s="90"/>
      <c r="N50" s="105"/>
    </row>
    <row r="51" spans="1:14" ht="15.75" customHeight="1" x14ac:dyDescent="0.25">
      <c r="A51" s="79" t="s">
        <v>161</v>
      </c>
      <c r="B51" s="144"/>
      <c r="C51" s="68"/>
      <c r="D51" s="106"/>
      <c r="E51" s="52"/>
      <c r="F51" s="79"/>
      <c r="G51" s="87"/>
      <c r="H51" s="139"/>
      <c r="I51" s="137"/>
      <c r="J51" s="95"/>
      <c r="K51" s="57"/>
      <c r="L51" s="89"/>
      <c r="M51" s="90"/>
      <c r="N51" s="105"/>
    </row>
    <row r="52" spans="1:14" ht="15.75" customHeight="1" x14ac:dyDescent="0.25">
      <c r="A52" s="79" t="s">
        <v>162</v>
      </c>
      <c r="B52" s="144"/>
      <c r="C52" s="68"/>
      <c r="D52" s="106"/>
      <c r="E52" s="52"/>
      <c r="F52" s="79"/>
      <c r="G52" s="87"/>
      <c r="H52" s="139"/>
      <c r="I52" s="137"/>
      <c r="J52" s="95"/>
      <c r="K52" s="57"/>
      <c r="L52" s="89"/>
      <c r="M52" s="90"/>
      <c r="N52" s="105"/>
    </row>
    <row r="53" spans="1:14" ht="15.75" customHeight="1" x14ac:dyDescent="0.25">
      <c r="A53" s="79" t="s">
        <v>163</v>
      </c>
      <c r="B53" s="144"/>
      <c r="C53" s="68"/>
      <c r="D53" s="106"/>
      <c r="E53" s="52"/>
      <c r="F53" s="79"/>
      <c r="G53" s="87"/>
      <c r="H53" s="139"/>
      <c r="I53" s="137"/>
      <c r="J53" s="95"/>
      <c r="K53" s="57"/>
      <c r="L53" s="89"/>
      <c r="M53" s="90"/>
      <c r="N53" s="105"/>
    </row>
    <row r="54" spans="1:14" ht="15.75" customHeight="1" x14ac:dyDescent="0.25">
      <c r="A54" s="79" t="s">
        <v>164</v>
      </c>
      <c r="B54" s="144"/>
      <c r="C54" s="68"/>
      <c r="D54" s="106"/>
      <c r="E54" s="52"/>
      <c r="F54" s="79"/>
      <c r="G54" s="87"/>
      <c r="H54" s="139"/>
      <c r="I54" s="137"/>
      <c r="J54" s="95"/>
      <c r="K54" s="57"/>
      <c r="L54" s="89"/>
      <c r="M54" s="90"/>
      <c r="N54" s="105"/>
    </row>
    <row r="55" spans="1:14" ht="15.75" customHeight="1" x14ac:dyDescent="0.25">
      <c r="A55" s="79" t="s">
        <v>165</v>
      </c>
      <c r="B55" s="144"/>
      <c r="C55" s="68"/>
      <c r="D55" s="106"/>
      <c r="E55" s="52"/>
      <c r="F55" s="79"/>
      <c r="G55" s="87"/>
      <c r="H55" s="139"/>
      <c r="I55" s="137"/>
      <c r="J55" s="95"/>
      <c r="K55" s="57"/>
      <c r="L55" s="89"/>
      <c r="M55" s="90"/>
      <c r="N55" s="105"/>
    </row>
    <row r="56" spans="1:14" ht="15.75" customHeight="1" x14ac:dyDescent="0.25">
      <c r="A56" s="79" t="s">
        <v>166</v>
      </c>
      <c r="B56" s="144"/>
      <c r="C56" s="68"/>
      <c r="D56" s="106"/>
      <c r="E56" s="52"/>
      <c r="F56" s="79"/>
      <c r="G56" s="87"/>
      <c r="H56" s="139"/>
      <c r="I56" s="137"/>
      <c r="J56" s="95"/>
      <c r="K56" s="57"/>
      <c r="L56" s="89"/>
      <c r="M56" s="90"/>
      <c r="N56" s="105"/>
    </row>
    <row r="57" spans="1:14" ht="15.75" customHeight="1" x14ac:dyDescent="0.25">
      <c r="A57" s="79" t="s">
        <v>167</v>
      </c>
      <c r="B57" s="144"/>
      <c r="C57" s="68"/>
      <c r="D57" s="106"/>
      <c r="E57" s="52"/>
      <c r="F57" s="79"/>
      <c r="G57" s="87"/>
      <c r="H57" s="139"/>
      <c r="I57" s="137"/>
      <c r="J57" s="95"/>
      <c r="K57" s="57"/>
      <c r="L57" s="89"/>
      <c r="M57" s="90"/>
      <c r="N57" s="105"/>
    </row>
    <row r="58" spans="1:14" ht="15.75" customHeight="1" x14ac:dyDescent="0.25">
      <c r="A58" s="79" t="s">
        <v>168</v>
      </c>
      <c r="B58" s="144"/>
      <c r="C58" s="68"/>
      <c r="D58" s="106"/>
      <c r="E58" s="107"/>
      <c r="F58" s="108"/>
      <c r="G58" s="106"/>
      <c r="H58" s="139"/>
      <c r="I58" s="101"/>
      <c r="J58" s="88"/>
      <c r="K58" s="57"/>
      <c r="L58" s="89"/>
      <c r="M58" s="90"/>
      <c r="N58" s="105"/>
    </row>
    <row r="59" spans="1:14" ht="15.75" customHeight="1" x14ac:dyDescent="0.3">
      <c r="A59" s="79" t="s">
        <v>169</v>
      </c>
      <c r="B59" s="144"/>
      <c r="C59" s="26" t="s">
        <v>4</v>
      </c>
      <c r="D59" s="26"/>
      <c r="E59" s="26"/>
      <c r="F59" s="71" t="s">
        <v>78</v>
      </c>
      <c r="G59" s="25"/>
      <c r="H59" s="141"/>
      <c r="I59" s="23"/>
      <c r="J59" s="110">
        <v>0</v>
      </c>
      <c r="K59" s="57"/>
      <c r="L59" s="89"/>
      <c r="M59" s="90"/>
      <c r="N59" s="105"/>
    </row>
    <row r="60" spans="1:14" ht="15.75" customHeight="1" x14ac:dyDescent="0.3">
      <c r="A60" s="79" t="s">
        <v>170</v>
      </c>
      <c r="B60" s="144"/>
      <c r="C60" s="26" t="s">
        <v>5</v>
      </c>
      <c r="D60" s="26"/>
      <c r="E60" s="26"/>
      <c r="F60" s="71" t="s">
        <v>79</v>
      </c>
      <c r="G60" s="25"/>
      <c r="H60" s="141"/>
      <c r="I60" s="23"/>
      <c r="J60" s="110">
        <v>0</v>
      </c>
      <c r="K60" s="57"/>
      <c r="L60" s="89"/>
      <c r="M60" s="90"/>
      <c r="N60" s="114"/>
    </row>
    <row r="61" spans="1:14" ht="15.75" customHeight="1" x14ac:dyDescent="0.3">
      <c r="A61" s="79" t="s">
        <v>171</v>
      </c>
      <c r="B61" s="144"/>
      <c r="C61" s="26" t="s">
        <v>198</v>
      </c>
      <c r="D61" s="26"/>
      <c r="E61" s="26"/>
      <c r="F61" s="71" t="s">
        <v>80</v>
      </c>
      <c r="G61" s="25"/>
      <c r="H61" s="141"/>
      <c r="I61" s="23"/>
      <c r="J61" s="110">
        <v>0</v>
      </c>
      <c r="K61" s="57"/>
      <c r="L61" s="89"/>
      <c r="M61" s="90"/>
      <c r="N61" s="114"/>
    </row>
    <row r="62" spans="1:14" ht="15.75" customHeight="1" x14ac:dyDescent="0.3">
      <c r="A62" s="79" t="s">
        <v>172</v>
      </c>
      <c r="B62" s="145"/>
      <c r="C62" s="26" t="s">
        <v>199</v>
      </c>
      <c r="D62" s="26"/>
      <c r="E62" s="26"/>
      <c r="F62" s="71" t="s">
        <v>81</v>
      </c>
      <c r="G62" s="25"/>
      <c r="H62" s="141"/>
      <c r="I62" s="23"/>
      <c r="J62" s="110">
        <v>0</v>
      </c>
      <c r="K62" s="121"/>
      <c r="L62" s="104"/>
      <c r="M62" s="122"/>
      <c r="N62" s="115"/>
    </row>
    <row r="63" spans="1:14" ht="15.75" customHeight="1" x14ac:dyDescent="0.3">
      <c r="A63" s="79" t="s">
        <v>173</v>
      </c>
      <c r="B63" s="145"/>
      <c r="C63" s="26" t="s">
        <v>200</v>
      </c>
      <c r="D63" s="26"/>
      <c r="E63" s="26"/>
      <c r="F63" s="71" t="s">
        <v>82</v>
      </c>
      <c r="G63" s="25"/>
      <c r="H63" s="141"/>
      <c r="I63" s="23"/>
      <c r="J63" s="110">
        <v>0</v>
      </c>
      <c r="K63" s="121"/>
      <c r="L63" s="104"/>
      <c r="M63" s="122"/>
      <c r="N63" s="115"/>
    </row>
    <row r="64" spans="1:14" ht="15.75" customHeight="1" x14ac:dyDescent="0.3">
      <c r="A64" s="79" t="s">
        <v>174</v>
      </c>
      <c r="B64" s="145"/>
      <c r="C64" s="26" t="s">
        <v>201</v>
      </c>
      <c r="D64" s="26"/>
      <c r="E64" s="26"/>
      <c r="F64" s="71" t="s">
        <v>83</v>
      </c>
      <c r="G64" s="25"/>
      <c r="H64" s="141"/>
      <c r="I64" s="23"/>
      <c r="J64" s="110">
        <v>0</v>
      </c>
      <c r="K64" s="121"/>
      <c r="L64" s="104"/>
      <c r="M64" s="122"/>
      <c r="N64" s="115"/>
    </row>
    <row r="65" spans="1:14" ht="15.75" customHeight="1" x14ac:dyDescent="0.3">
      <c r="A65" s="79" t="s">
        <v>175</v>
      </c>
      <c r="B65" s="145"/>
      <c r="C65" s="26" t="s">
        <v>202</v>
      </c>
      <c r="D65" s="26"/>
      <c r="E65" s="26"/>
      <c r="F65" s="71" t="s">
        <v>84</v>
      </c>
      <c r="G65" s="25"/>
      <c r="H65" s="141"/>
      <c r="I65" s="27"/>
      <c r="J65" s="110">
        <v>0</v>
      </c>
      <c r="K65" s="121"/>
      <c r="L65" s="104"/>
      <c r="M65" s="122"/>
      <c r="N65" s="47"/>
    </row>
    <row r="66" spans="1:14" ht="15.75" customHeight="1" x14ac:dyDescent="0.3">
      <c r="A66" s="79" t="s">
        <v>176</v>
      </c>
      <c r="B66" s="145"/>
      <c r="C66" s="26" t="s">
        <v>203</v>
      </c>
      <c r="D66" s="26"/>
      <c r="E66" s="25"/>
      <c r="F66" s="71" t="s">
        <v>85</v>
      </c>
      <c r="G66" s="25"/>
      <c r="H66" s="141"/>
      <c r="I66" s="27"/>
      <c r="J66" s="110">
        <v>0</v>
      </c>
      <c r="K66" s="121"/>
      <c r="L66" s="104"/>
      <c r="M66" s="122"/>
      <c r="N66" s="47"/>
    </row>
    <row r="67" spans="1:14" ht="15.75" customHeight="1" x14ac:dyDescent="0.3">
      <c r="A67" s="79" t="s">
        <v>177</v>
      </c>
      <c r="B67" s="145"/>
      <c r="C67" s="28" t="s">
        <v>204</v>
      </c>
      <c r="D67" s="28"/>
      <c r="E67" s="26"/>
      <c r="F67" s="71" t="s">
        <v>90</v>
      </c>
      <c r="G67" s="25"/>
      <c r="H67" s="141"/>
      <c r="I67" s="27"/>
      <c r="J67" s="110">
        <v>0</v>
      </c>
      <c r="K67" s="121"/>
      <c r="L67" s="104"/>
      <c r="M67" s="122"/>
      <c r="N67" s="47"/>
    </row>
    <row r="68" spans="1:14" ht="15.75" customHeight="1" x14ac:dyDescent="0.3">
      <c r="A68" s="79" t="s">
        <v>178</v>
      </c>
      <c r="B68" s="145"/>
      <c r="C68" s="26" t="s">
        <v>4</v>
      </c>
      <c r="D68" s="28"/>
      <c r="E68" s="26"/>
      <c r="F68" s="71" t="s">
        <v>91</v>
      </c>
      <c r="G68" s="25"/>
      <c r="H68" s="141"/>
      <c r="I68" s="27"/>
      <c r="J68" s="110">
        <v>0</v>
      </c>
      <c r="K68" s="121"/>
      <c r="L68" s="104"/>
      <c r="M68" s="122"/>
      <c r="N68" s="47"/>
    </row>
    <row r="69" spans="1:14" ht="15.75" customHeight="1" x14ac:dyDescent="0.3">
      <c r="A69" s="79" t="s">
        <v>179</v>
      </c>
      <c r="B69" s="145"/>
      <c r="C69" s="26" t="s">
        <v>5</v>
      </c>
      <c r="D69" s="28"/>
      <c r="E69" s="26"/>
      <c r="F69" s="71" t="s">
        <v>92</v>
      </c>
      <c r="G69" s="25"/>
      <c r="H69" s="141"/>
      <c r="I69" s="27"/>
      <c r="J69" s="110">
        <v>0</v>
      </c>
      <c r="K69" s="121"/>
      <c r="L69" s="104"/>
      <c r="M69" s="122"/>
      <c r="N69" s="47"/>
    </row>
    <row r="70" spans="1:14" ht="15.75" customHeight="1" x14ac:dyDescent="0.3">
      <c r="A70" s="79" t="s">
        <v>180</v>
      </c>
      <c r="B70" s="145"/>
      <c r="C70" s="26" t="s">
        <v>198</v>
      </c>
      <c r="D70" s="23"/>
      <c r="F70" s="71" t="s">
        <v>93</v>
      </c>
      <c r="J70" s="110">
        <v>0</v>
      </c>
      <c r="K70" s="121"/>
      <c r="L70" s="104"/>
      <c r="M70" s="122"/>
      <c r="N70" s="47"/>
    </row>
    <row r="71" spans="1:14" ht="15.75" customHeight="1" x14ac:dyDescent="0.3">
      <c r="A71" s="78"/>
      <c r="B71" s="146"/>
      <c r="C71" s="26" t="s">
        <v>199</v>
      </c>
      <c r="D71" s="23"/>
      <c r="E71" s="23"/>
      <c r="F71" s="71" t="s">
        <v>94</v>
      </c>
      <c r="G71" s="22"/>
      <c r="H71" s="141"/>
      <c r="I71" s="18"/>
      <c r="J71" s="110">
        <v>0</v>
      </c>
      <c r="K71" s="127"/>
      <c r="L71" s="128"/>
      <c r="M71" s="129"/>
      <c r="N71" s="47"/>
    </row>
    <row r="72" spans="1:14" ht="15.75" customHeight="1" x14ac:dyDescent="0.3">
      <c r="A72" s="78"/>
      <c r="B72" s="146"/>
      <c r="C72" s="26" t="s">
        <v>200</v>
      </c>
      <c r="D72" s="18"/>
      <c r="E72" s="18"/>
      <c r="F72" s="71" t="s">
        <v>95</v>
      </c>
      <c r="G72" s="18"/>
      <c r="I72" s="18"/>
      <c r="J72" s="110">
        <v>0</v>
      </c>
      <c r="K72" s="127"/>
      <c r="L72" s="128"/>
      <c r="M72" s="129"/>
      <c r="N72" s="47"/>
    </row>
    <row r="73" spans="1:14" ht="15.75" customHeight="1" x14ac:dyDescent="0.3">
      <c r="A73" s="78"/>
      <c r="B73" s="146"/>
      <c r="C73" s="26" t="s">
        <v>201</v>
      </c>
      <c r="D73" s="18"/>
      <c r="E73" s="18"/>
      <c r="F73" s="71" t="s">
        <v>96</v>
      </c>
      <c r="G73" s="18"/>
      <c r="I73" s="18"/>
      <c r="J73" s="110">
        <v>0</v>
      </c>
      <c r="K73" s="127"/>
      <c r="L73" s="128"/>
      <c r="M73" s="129"/>
      <c r="N73" s="47"/>
    </row>
    <row r="74" spans="1:14" ht="15.75" customHeight="1" x14ac:dyDescent="0.3">
      <c r="A74" s="78"/>
      <c r="B74" s="146"/>
      <c r="C74" s="26" t="s">
        <v>202</v>
      </c>
      <c r="D74" s="18"/>
      <c r="E74" s="18"/>
      <c r="F74" s="71" t="s">
        <v>97</v>
      </c>
      <c r="G74" s="18"/>
      <c r="I74" s="18"/>
      <c r="J74" s="110">
        <v>0</v>
      </c>
      <c r="K74" s="130"/>
      <c r="L74" s="128"/>
      <c r="M74" s="129"/>
      <c r="N74" s="47"/>
    </row>
    <row r="75" spans="1:14" ht="15" customHeight="1" x14ac:dyDescent="0.3">
      <c r="A75" s="78"/>
      <c r="B75" s="146"/>
      <c r="C75" s="26" t="s">
        <v>203</v>
      </c>
      <c r="D75" s="18"/>
      <c r="E75" s="18"/>
      <c r="F75" s="71" t="s">
        <v>98</v>
      </c>
      <c r="G75" s="18"/>
      <c r="I75" s="18"/>
      <c r="J75" s="110">
        <v>0</v>
      </c>
      <c r="L75" s="128"/>
      <c r="M75" s="129"/>
      <c r="N75" s="47"/>
    </row>
    <row r="76" spans="1:14" ht="15" customHeight="1" x14ac:dyDescent="0.3">
      <c r="A76" s="78"/>
      <c r="B76" s="146"/>
      <c r="C76" s="28" t="s">
        <v>204</v>
      </c>
      <c r="D76" s="18"/>
      <c r="E76" s="18"/>
      <c r="F76" s="71" t="s">
        <v>99</v>
      </c>
      <c r="G76" s="18"/>
      <c r="I76" s="18"/>
      <c r="J76" s="110">
        <v>0</v>
      </c>
      <c r="K76" s="121"/>
      <c r="L76" s="104"/>
      <c r="M76" s="122"/>
      <c r="N76" s="47"/>
    </row>
    <row r="77" spans="1:14" ht="15.75" customHeight="1" x14ac:dyDescent="0.25">
      <c r="A77" s="78"/>
      <c r="B77" s="146"/>
      <c r="C77" s="111" t="s">
        <v>205</v>
      </c>
      <c r="D77" s="18"/>
      <c r="E77" s="18"/>
      <c r="F77" s="71" t="s">
        <v>100</v>
      </c>
      <c r="G77" s="18"/>
      <c r="I77" s="18"/>
      <c r="J77" s="110">
        <v>0</v>
      </c>
      <c r="K77" s="121"/>
      <c r="L77" s="104"/>
      <c r="M77" s="122"/>
    </row>
    <row r="78" spans="1:14" ht="15.75" customHeight="1" x14ac:dyDescent="0.25">
      <c r="A78" s="78"/>
      <c r="B78" s="146"/>
      <c r="C78" s="111" t="s">
        <v>205</v>
      </c>
      <c r="D78" s="18"/>
      <c r="E78" s="18"/>
      <c r="F78" s="71" t="s">
        <v>101</v>
      </c>
      <c r="G78" s="18"/>
      <c r="I78" s="18"/>
      <c r="J78" s="110">
        <v>0</v>
      </c>
      <c r="K78" s="121"/>
      <c r="L78" s="104"/>
      <c r="M78" s="122"/>
    </row>
    <row r="79" spans="1:14" ht="15.75" customHeight="1" x14ac:dyDescent="0.25">
      <c r="B79" s="146"/>
      <c r="C79" s="111" t="s">
        <v>205</v>
      </c>
      <c r="D79" s="18"/>
      <c r="E79" s="18"/>
      <c r="F79" s="71" t="s">
        <v>102</v>
      </c>
      <c r="G79" s="18"/>
      <c r="I79" s="18"/>
      <c r="J79" s="110">
        <v>0</v>
      </c>
      <c r="K79" s="121"/>
      <c r="L79" s="104"/>
      <c r="M79" s="122"/>
    </row>
    <row r="80" spans="1:14" ht="15.75" customHeight="1" x14ac:dyDescent="0.25">
      <c r="B80" s="146"/>
      <c r="C80" s="111" t="s">
        <v>205</v>
      </c>
      <c r="D80" s="18"/>
      <c r="E80" s="18"/>
      <c r="F80" s="71" t="s">
        <v>103</v>
      </c>
      <c r="G80" s="18"/>
      <c r="I80" s="18"/>
      <c r="J80" s="110">
        <v>0</v>
      </c>
      <c r="K80" s="121"/>
      <c r="L80" s="104"/>
      <c r="M80" s="122"/>
    </row>
    <row r="81" spans="2:14" ht="15.75" customHeight="1" x14ac:dyDescent="0.25">
      <c r="B81" s="146"/>
      <c r="C81" s="111" t="s">
        <v>205</v>
      </c>
      <c r="D81" s="18"/>
      <c r="E81" s="18"/>
      <c r="F81" s="71" t="s">
        <v>104</v>
      </c>
      <c r="G81" s="18"/>
      <c r="I81" s="18"/>
      <c r="J81" s="110">
        <v>0</v>
      </c>
      <c r="K81" s="121"/>
      <c r="L81" s="104"/>
      <c r="M81" s="122"/>
    </row>
    <row r="82" spans="2:14" ht="15.75" customHeight="1" x14ac:dyDescent="0.25">
      <c r="B82" s="146"/>
      <c r="C82" s="111" t="s">
        <v>205</v>
      </c>
      <c r="D82" s="18"/>
      <c r="E82" s="18"/>
      <c r="F82" s="71" t="s">
        <v>105</v>
      </c>
      <c r="G82" s="18"/>
      <c r="I82" s="18"/>
      <c r="J82" s="110">
        <v>0</v>
      </c>
      <c r="K82" s="131"/>
      <c r="L82" s="104"/>
      <c r="M82" s="122"/>
    </row>
    <row r="83" spans="2:14" ht="15.75" customHeight="1" x14ac:dyDescent="0.25">
      <c r="B83" s="146"/>
      <c r="C83" s="111" t="s">
        <v>205</v>
      </c>
      <c r="D83" s="18"/>
      <c r="E83" s="18"/>
      <c r="F83" s="71" t="s">
        <v>106</v>
      </c>
      <c r="G83" s="18"/>
      <c r="I83" s="18"/>
      <c r="J83" s="110">
        <v>0</v>
      </c>
      <c r="K83" s="131"/>
      <c r="L83" s="104"/>
      <c r="M83" s="122"/>
    </row>
    <row r="84" spans="2:14" ht="15.75" customHeight="1" x14ac:dyDescent="0.25">
      <c r="B84" s="146"/>
      <c r="C84" s="111" t="s">
        <v>205</v>
      </c>
      <c r="D84" s="18"/>
      <c r="E84" s="18"/>
      <c r="F84" s="71" t="s">
        <v>107</v>
      </c>
      <c r="G84" s="18"/>
      <c r="I84" s="18"/>
      <c r="J84" s="110">
        <v>0</v>
      </c>
      <c r="K84" s="131"/>
      <c r="L84" s="104"/>
    </row>
    <row r="85" spans="2:14" ht="15.75" customHeight="1" x14ac:dyDescent="0.25">
      <c r="B85" s="146"/>
      <c r="C85" s="111" t="s">
        <v>205</v>
      </c>
      <c r="D85" s="18"/>
      <c r="E85" s="18"/>
      <c r="F85" s="71" t="s">
        <v>108</v>
      </c>
      <c r="G85" s="18"/>
      <c r="I85" s="18"/>
      <c r="J85" s="110">
        <v>0</v>
      </c>
      <c r="K85" s="121"/>
      <c r="L85" s="104"/>
      <c r="M85" s="122"/>
    </row>
    <row r="86" spans="2:14" ht="15.75" customHeight="1" x14ac:dyDescent="0.25">
      <c r="B86" s="146"/>
      <c r="C86" s="111" t="s">
        <v>205</v>
      </c>
      <c r="D86" s="18"/>
      <c r="E86" s="18"/>
      <c r="F86" s="71" t="s">
        <v>109</v>
      </c>
      <c r="G86" s="18"/>
      <c r="I86" s="18"/>
      <c r="J86" s="110">
        <v>0</v>
      </c>
      <c r="K86" s="121"/>
      <c r="L86" s="104"/>
      <c r="M86" s="122"/>
    </row>
    <row r="87" spans="2:14" ht="15.75" customHeight="1" x14ac:dyDescent="0.25">
      <c r="B87" s="146"/>
      <c r="C87" s="111" t="s">
        <v>205</v>
      </c>
      <c r="D87" s="18"/>
      <c r="E87" s="18"/>
      <c r="F87" s="71" t="s">
        <v>110</v>
      </c>
      <c r="G87" s="18"/>
      <c r="I87" s="18"/>
      <c r="J87" s="110">
        <v>0</v>
      </c>
      <c r="K87" s="121"/>
      <c r="L87" s="104"/>
      <c r="M87" s="122"/>
    </row>
    <row r="88" spans="2:14" ht="15.75" customHeight="1" x14ac:dyDescent="0.25">
      <c r="B88" s="146"/>
      <c r="C88" s="111" t="s">
        <v>205</v>
      </c>
      <c r="D88" s="18"/>
      <c r="E88" s="18"/>
      <c r="F88" s="71" t="s">
        <v>111</v>
      </c>
      <c r="G88" s="18"/>
      <c r="I88" s="18"/>
      <c r="J88" s="110">
        <v>0</v>
      </c>
      <c r="K88" s="131"/>
      <c r="L88" s="104"/>
      <c r="M88" s="122"/>
    </row>
    <row r="89" spans="2:14" ht="15.75" customHeight="1" x14ac:dyDescent="0.25">
      <c r="B89" s="146"/>
      <c r="C89" s="111" t="s">
        <v>205</v>
      </c>
      <c r="D89" s="18"/>
      <c r="E89" s="18"/>
      <c r="F89" s="71" t="s">
        <v>112</v>
      </c>
      <c r="G89" s="18"/>
      <c r="I89" s="18"/>
      <c r="J89" s="110">
        <v>0</v>
      </c>
      <c r="K89" s="121"/>
      <c r="L89" s="104"/>
      <c r="M89" s="122"/>
    </row>
    <row r="90" spans="2:14" ht="15.75" customHeight="1" x14ac:dyDescent="0.25">
      <c r="B90" s="146"/>
      <c r="C90" s="111" t="s">
        <v>205</v>
      </c>
      <c r="D90" s="18"/>
      <c r="E90" s="18"/>
      <c r="F90" s="71" t="s">
        <v>113</v>
      </c>
      <c r="G90" s="18"/>
      <c r="I90" s="18"/>
      <c r="J90" s="110">
        <v>0</v>
      </c>
      <c r="K90" s="121"/>
      <c r="L90" s="104"/>
      <c r="M90" s="122"/>
    </row>
    <row r="91" spans="2:14" ht="15.75" customHeight="1" x14ac:dyDescent="0.25">
      <c r="B91" s="146"/>
      <c r="C91" s="124"/>
      <c r="D91" s="125"/>
      <c r="E91" s="126"/>
      <c r="F91" s="96"/>
      <c r="G91" s="97"/>
      <c r="H91" s="140"/>
      <c r="I91" s="101"/>
      <c r="J91" s="131"/>
      <c r="K91" s="121"/>
      <c r="L91" s="104"/>
      <c r="M91" s="122"/>
    </row>
    <row r="92" spans="2:14" ht="15.75" customHeight="1" x14ac:dyDescent="0.25">
      <c r="B92" s="146"/>
      <c r="C92" s="124"/>
      <c r="D92" s="125"/>
      <c r="E92" s="126"/>
      <c r="F92" s="96"/>
      <c r="G92" s="97"/>
      <c r="H92" s="140"/>
      <c r="I92" s="101"/>
      <c r="J92" s="131"/>
      <c r="K92" s="121"/>
      <c r="L92" s="104"/>
      <c r="M92" s="122"/>
    </row>
    <row r="93" spans="2:14" ht="15.75" customHeight="1" x14ac:dyDescent="0.25">
      <c r="B93" s="146"/>
      <c r="C93" s="124"/>
      <c r="D93" s="125"/>
      <c r="E93" s="126"/>
      <c r="F93" s="96"/>
      <c r="G93" s="97"/>
      <c r="H93" s="140"/>
      <c r="I93" s="101"/>
      <c r="J93" s="131"/>
      <c r="K93" s="121"/>
      <c r="L93" s="104"/>
      <c r="M93" s="122"/>
    </row>
    <row r="94" spans="2:14" ht="15.75" customHeight="1" x14ac:dyDescent="0.25"/>
    <row r="95" spans="2:14" ht="15.75" customHeight="1" x14ac:dyDescent="0.25">
      <c r="K95" s="48"/>
      <c r="L95" s="48"/>
      <c r="M95" s="48"/>
      <c r="N95" s="48"/>
    </row>
    <row r="96" spans="2:14" ht="15.75" customHeight="1" x14ac:dyDescent="0.25">
      <c r="K96" s="48"/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spans="3:9" ht="15.75" customHeight="1" x14ac:dyDescent="0.25"/>
    <row r="114" spans="3:9" ht="15.75" customHeight="1" x14ac:dyDescent="0.25"/>
    <row r="115" spans="3:9" ht="15.75" customHeight="1" x14ac:dyDescent="0.25"/>
    <row r="116" spans="3:9" ht="15.75" customHeight="1" x14ac:dyDescent="0.25"/>
    <row r="117" spans="3:9" ht="15.75" customHeight="1" x14ac:dyDescent="0.25"/>
    <row r="118" spans="3:9" ht="15.75" customHeight="1" x14ac:dyDescent="0.25"/>
    <row r="119" spans="3:9" ht="15.75" customHeight="1" x14ac:dyDescent="0.25"/>
    <row r="120" spans="3:9" ht="15.75" customHeight="1" x14ac:dyDescent="0.25"/>
    <row r="121" spans="3:9" ht="15.75" customHeight="1" x14ac:dyDescent="0.25"/>
    <row r="122" spans="3:9" ht="15.75" customHeight="1" x14ac:dyDescent="0.25"/>
    <row r="123" spans="3:9" ht="15.75" customHeight="1" x14ac:dyDescent="0.25"/>
    <row r="124" spans="3:9" ht="15.75" customHeight="1" x14ac:dyDescent="0.25"/>
    <row r="125" spans="3:9" ht="15.75" customHeight="1" x14ac:dyDescent="0.25"/>
    <row r="126" spans="3:9" ht="15.75" customHeight="1" x14ac:dyDescent="0.25">
      <c r="C126" s="18"/>
      <c r="D126" s="18"/>
      <c r="E126" s="18"/>
      <c r="F126" s="91"/>
      <c r="G126" s="18"/>
      <c r="I126" s="18"/>
    </row>
    <row r="127" spans="3:9" ht="15.75" customHeight="1" x14ac:dyDescent="0.25">
      <c r="C127" s="18"/>
      <c r="D127" s="18"/>
      <c r="E127" s="18"/>
      <c r="F127" s="91"/>
      <c r="G127" s="18"/>
      <c r="I127" s="18"/>
    </row>
    <row r="128" spans="3:9" ht="15.75" customHeight="1" x14ac:dyDescent="0.25">
      <c r="C128" s="18"/>
      <c r="D128" s="18"/>
      <c r="E128" s="18"/>
      <c r="F128" s="91"/>
      <c r="G128" s="18"/>
      <c r="I128" s="18"/>
    </row>
    <row r="129" spans="3:9" ht="15.75" customHeight="1" x14ac:dyDescent="0.25">
      <c r="C129" s="18"/>
      <c r="D129" s="18"/>
      <c r="E129" s="18"/>
      <c r="F129" s="91"/>
      <c r="G129" s="18"/>
      <c r="I129" s="18"/>
    </row>
    <row r="130" spans="3:9" ht="15.75" customHeight="1" x14ac:dyDescent="0.25">
      <c r="C130" s="18"/>
      <c r="D130" s="18"/>
      <c r="E130" s="18"/>
      <c r="F130" s="91"/>
      <c r="G130" s="18"/>
      <c r="I130" s="18"/>
    </row>
    <row r="131" spans="3:9" ht="15.75" customHeight="1" x14ac:dyDescent="0.25">
      <c r="C131" s="18"/>
      <c r="D131" s="18"/>
      <c r="E131" s="18"/>
      <c r="F131" s="91"/>
      <c r="G131" s="18"/>
      <c r="I131" s="18"/>
    </row>
    <row r="132" spans="3:9" ht="15.75" customHeight="1" x14ac:dyDescent="0.25">
      <c r="C132" s="18"/>
      <c r="D132" s="18"/>
      <c r="E132" s="18"/>
      <c r="F132" s="91"/>
      <c r="G132" s="18"/>
      <c r="I132" s="18"/>
    </row>
    <row r="133" spans="3:9" ht="15.75" customHeight="1" x14ac:dyDescent="0.25">
      <c r="C133" s="18"/>
      <c r="D133" s="18"/>
      <c r="E133" s="18"/>
      <c r="F133" s="91"/>
      <c r="G133" s="18"/>
      <c r="I133" s="18"/>
    </row>
    <row r="134" spans="3:9" ht="15.75" customHeight="1" x14ac:dyDescent="0.25">
      <c r="C134" s="18"/>
      <c r="D134" s="18"/>
      <c r="E134" s="18"/>
      <c r="F134" s="91"/>
      <c r="G134" s="18"/>
      <c r="I134" s="18"/>
    </row>
    <row r="135" spans="3:9" ht="15.75" customHeight="1" x14ac:dyDescent="0.25">
      <c r="C135" s="18"/>
      <c r="D135" s="18"/>
      <c r="E135" s="18"/>
      <c r="F135" s="91"/>
      <c r="G135" s="18"/>
      <c r="I135" s="18"/>
    </row>
    <row r="136" spans="3:9" ht="15.75" customHeight="1" x14ac:dyDescent="0.25">
      <c r="C136" s="18"/>
      <c r="D136" s="18"/>
      <c r="E136" s="18"/>
      <c r="F136" s="91"/>
      <c r="G136" s="18"/>
      <c r="I136" s="18"/>
    </row>
    <row r="137" spans="3:9" ht="15.75" customHeight="1" x14ac:dyDescent="0.25">
      <c r="C137" s="18"/>
      <c r="D137" s="18"/>
      <c r="E137" s="18"/>
      <c r="F137" s="91"/>
      <c r="G137" s="18"/>
      <c r="I137" s="18"/>
    </row>
    <row r="138" spans="3:9" ht="15.75" customHeight="1" x14ac:dyDescent="0.25">
      <c r="C138" s="18"/>
      <c r="D138" s="18"/>
      <c r="E138" s="18"/>
      <c r="F138" s="91"/>
      <c r="G138" s="18"/>
      <c r="I138" s="18"/>
    </row>
    <row r="139" spans="3:9" ht="15.75" customHeight="1" x14ac:dyDescent="0.25">
      <c r="C139" s="18"/>
      <c r="D139" s="18"/>
      <c r="E139" s="18"/>
      <c r="F139" s="91"/>
      <c r="G139" s="18"/>
      <c r="I139" s="18"/>
    </row>
    <row r="140" spans="3:9" ht="15.75" customHeight="1" x14ac:dyDescent="0.25">
      <c r="C140" s="18"/>
      <c r="D140" s="18"/>
      <c r="E140" s="18"/>
      <c r="F140" s="91"/>
      <c r="G140" s="18"/>
      <c r="I140" s="18"/>
    </row>
    <row r="141" spans="3:9" ht="15.75" customHeight="1" x14ac:dyDescent="0.25">
      <c r="C141" s="18"/>
      <c r="D141" s="18"/>
      <c r="E141" s="18"/>
      <c r="F141" s="91"/>
      <c r="G141" s="18"/>
      <c r="I141" s="18"/>
    </row>
    <row r="142" spans="3:9" ht="15.75" customHeight="1" x14ac:dyDescent="0.25">
      <c r="C142" s="18"/>
      <c r="D142" s="18"/>
      <c r="E142" s="18"/>
      <c r="F142" s="91"/>
      <c r="G142" s="18"/>
      <c r="I142" s="18"/>
    </row>
    <row r="143" spans="3:9" ht="15.75" customHeight="1" x14ac:dyDescent="0.25">
      <c r="C143" s="18"/>
      <c r="D143" s="18"/>
      <c r="E143" s="18"/>
      <c r="F143" s="91"/>
      <c r="G143" s="18"/>
      <c r="I143" s="18"/>
    </row>
    <row r="144" spans="3:9" ht="15.75" customHeight="1" x14ac:dyDescent="0.25">
      <c r="C144" s="18"/>
      <c r="D144" s="18"/>
      <c r="E144" s="18"/>
      <c r="F144" s="91"/>
      <c r="G144" s="18"/>
      <c r="I144" s="18"/>
    </row>
    <row r="145" spans="3:9" ht="15.75" customHeight="1" x14ac:dyDescent="0.25">
      <c r="C145" s="18"/>
      <c r="D145" s="18"/>
      <c r="E145" s="18"/>
      <c r="F145" s="91"/>
      <c r="G145" s="18"/>
      <c r="I145" s="18"/>
    </row>
    <row r="146" spans="3:9" ht="15.75" customHeight="1" x14ac:dyDescent="0.25">
      <c r="C146" s="18"/>
      <c r="D146" s="18"/>
      <c r="E146" s="18"/>
      <c r="F146" s="91"/>
      <c r="G146" s="18"/>
      <c r="I146" s="18"/>
    </row>
    <row r="147" spans="3:9" ht="15.75" customHeight="1" x14ac:dyDescent="0.25">
      <c r="C147" s="18"/>
      <c r="D147" s="18"/>
      <c r="E147" s="18"/>
      <c r="F147" s="91"/>
      <c r="G147" s="18"/>
      <c r="I147" s="18"/>
    </row>
    <row r="148" spans="3:9" ht="15.75" customHeight="1" x14ac:dyDescent="0.25">
      <c r="C148" s="18"/>
      <c r="D148" s="18"/>
      <c r="E148" s="18"/>
      <c r="F148" s="91"/>
      <c r="G148" s="18"/>
      <c r="I148" s="18"/>
    </row>
    <row r="149" spans="3:9" ht="15.75" customHeight="1" x14ac:dyDescent="0.25">
      <c r="C149" s="18"/>
      <c r="D149" s="18"/>
      <c r="E149" s="18"/>
      <c r="F149" s="91"/>
      <c r="G149" s="18"/>
      <c r="I149" s="18"/>
    </row>
    <row r="150" spans="3:9" ht="15.75" customHeight="1" x14ac:dyDescent="0.25">
      <c r="C150" s="18"/>
      <c r="D150" s="18"/>
      <c r="E150" s="18"/>
      <c r="F150" s="91"/>
      <c r="G150" s="18"/>
      <c r="I150" s="18"/>
    </row>
    <row r="151" spans="3:9" ht="15.75" customHeight="1" x14ac:dyDescent="0.25">
      <c r="C151" s="18"/>
      <c r="D151" s="18"/>
      <c r="E151" s="18"/>
      <c r="F151" s="91"/>
      <c r="G151" s="18"/>
      <c r="I151" s="18"/>
    </row>
    <row r="152" spans="3:9" ht="15.75" customHeight="1" x14ac:dyDescent="0.25">
      <c r="C152" s="18"/>
      <c r="D152" s="18"/>
      <c r="E152" s="18"/>
      <c r="F152" s="91"/>
      <c r="G152" s="18"/>
      <c r="I152" s="18"/>
    </row>
    <row r="153" spans="3:9" ht="15.75" customHeight="1" x14ac:dyDescent="0.25">
      <c r="C153" s="18"/>
      <c r="D153" s="18"/>
      <c r="E153" s="18"/>
      <c r="F153" s="91"/>
      <c r="G153" s="18"/>
      <c r="I153" s="18"/>
    </row>
    <row r="154" spans="3:9" ht="15.75" customHeight="1" x14ac:dyDescent="0.25">
      <c r="C154" s="18"/>
      <c r="D154" s="18"/>
      <c r="E154" s="18"/>
      <c r="F154" s="91"/>
      <c r="G154" s="18"/>
      <c r="I154" s="18"/>
    </row>
    <row r="155" spans="3:9" ht="15.75" customHeight="1" x14ac:dyDescent="0.25">
      <c r="C155" s="18"/>
      <c r="D155" s="18"/>
      <c r="E155" s="18"/>
      <c r="F155" s="91"/>
      <c r="G155" s="18"/>
      <c r="I155" s="18"/>
    </row>
    <row r="156" spans="3:9" ht="15.75" customHeight="1" x14ac:dyDescent="0.25">
      <c r="C156" s="18"/>
      <c r="D156" s="18"/>
      <c r="E156" s="18"/>
      <c r="F156" s="91"/>
      <c r="G156" s="18"/>
      <c r="I156" s="18"/>
    </row>
    <row r="157" spans="3:9" ht="15.75" customHeight="1" x14ac:dyDescent="0.25">
      <c r="C157" s="18"/>
      <c r="D157" s="18"/>
      <c r="E157" s="18"/>
      <c r="F157" s="91"/>
      <c r="G157" s="18"/>
      <c r="I157" s="18"/>
    </row>
    <row r="158" spans="3:9" ht="15.75" customHeight="1" x14ac:dyDescent="0.25">
      <c r="C158" s="18"/>
      <c r="D158" s="18"/>
      <c r="E158" s="18"/>
      <c r="F158" s="91"/>
      <c r="G158" s="18"/>
      <c r="I158" s="18"/>
    </row>
    <row r="159" spans="3:9" ht="15.75" customHeight="1" x14ac:dyDescent="0.25">
      <c r="C159" s="18"/>
      <c r="D159" s="18"/>
      <c r="E159" s="18"/>
      <c r="F159" s="91"/>
      <c r="G159" s="18"/>
      <c r="I159" s="18"/>
    </row>
    <row r="160" spans="3:9" ht="15.75" customHeight="1" x14ac:dyDescent="0.25">
      <c r="C160" s="18"/>
      <c r="D160" s="18"/>
      <c r="E160" s="18"/>
      <c r="F160" s="91"/>
      <c r="G160" s="18"/>
      <c r="I160" s="18"/>
    </row>
    <row r="161" spans="3:9" ht="15.75" customHeight="1" x14ac:dyDescent="0.25">
      <c r="C161" s="18"/>
      <c r="D161" s="18"/>
      <c r="E161" s="18"/>
      <c r="F161" s="91"/>
      <c r="G161" s="18"/>
      <c r="I161" s="18"/>
    </row>
    <row r="162" spans="3:9" ht="15.75" customHeight="1" x14ac:dyDescent="0.25">
      <c r="C162" s="18"/>
      <c r="D162" s="18"/>
      <c r="E162" s="18"/>
      <c r="F162" s="91"/>
      <c r="G162" s="18"/>
      <c r="I162" s="18"/>
    </row>
    <row r="163" spans="3:9" ht="15.75" customHeight="1" x14ac:dyDescent="0.25">
      <c r="C163" s="18"/>
      <c r="D163" s="18"/>
      <c r="E163" s="18"/>
      <c r="F163" s="91"/>
      <c r="G163" s="18"/>
      <c r="I163" s="18"/>
    </row>
    <row r="164" spans="3:9" ht="15.75" customHeight="1" x14ac:dyDescent="0.25">
      <c r="C164" s="18"/>
      <c r="D164" s="18"/>
      <c r="E164" s="18"/>
      <c r="F164" s="18"/>
      <c r="G164" s="18"/>
      <c r="I164" s="18"/>
    </row>
    <row r="165" spans="3:9" ht="15.75" customHeight="1" x14ac:dyDescent="0.25">
      <c r="C165" s="18"/>
      <c r="D165" s="18"/>
      <c r="E165" s="18"/>
      <c r="F165" s="18"/>
      <c r="G165" s="18"/>
      <c r="I165" s="18"/>
    </row>
    <row r="166" spans="3:9" ht="15.75" customHeight="1" x14ac:dyDescent="0.25">
      <c r="C166" s="18"/>
      <c r="D166" s="18"/>
      <c r="E166" s="18"/>
      <c r="F166" s="18"/>
      <c r="G166" s="18"/>
      <c r="I166" s="18"/>
    </row>
    <row r="167" spans="3:9" ht="15.75" customHeight="1" x14ac:dyDescent="0.25">
      <c r="C167" s="18"/>
      <c r="D167" s="18"/>
      <c r="E167" s="18"/>
      <c r="F167" s="18"/>
      <c r="G167" s="18"/>
      <c r="I167" s="18"/>
    </row>
    <row r="168" spans="3:9" ht="15.75" customHeight="1" x14ac:dyDescent="0.25">
      <c r="C168" s="18"/>
      <c r="D168" s="18"/>
      <c r="E168" s="18"/>
      <c r="F168" s="18"/>
      <c r="G168" s="18"/>
      <c r="I168" s="18"/>
    </row>
    <row r="169" spans="3:9" ht="15.75" customHeight="1" x14ac:dyDescent="0.25">
      <c r="C169" s="18"/>
      <c r="D169" s="18"/>
      <c r="E169" s="18"/>
      <c r="F169" s="18"/>
      <c r="G169" s="18"/>
      <c r="I169" s="18"/>
    </row>
    <row r="170" spans="3:9" ht="15.75" customHeight="1" x14ac:dyDescent="0.25">
      <c r="C170" s="18"/>
      <c r="D170" s="18"/>
      <c r="E170" s="18"/>
      <c r="F170" s="18"/>
      <c r="G170" s="18"/>
      <c r="I170" s="18"/>
    </row>
    <row r="171" spans="3:9" ht="15.75" customHeight="1" x14ac:dyDescent="0.25">
      <c r="C171" s="18"/>
      <c r="D171" s="18"/>
      <c r="E171" s="18"/>
      <c r="F171" s="18"/>
      <c r="G171" s="18"/>
      <c r="I171" s="18"/>
    </row>
    <row r="172" spans="3:9" ht="15.75" customHeight="1" x14ac:dyDescent="0.25">
      <c r="C172" s="18"/>
      <c r="D172" s="18"/>
      <c r="E172" s="18"/>
      <c r="F172" s="18"/>
      <c r="G172" s="18"/>
      <c r="I172" s="18"/>
    </row>
    <row r="173" spans="3:9" ht="15.75" customHeight="1" x14ac:dyDescent="0.25">
      <c r="C173" s="18"/>
      <c r="D173" s="18"/>
      <c r="E173" s="18"/>
      <c r="F173" s="18"/>
      <c r="G173" s="18"/>
      <c r="I173" s="18"/>
    </row>
    <row r="174" spans="3:9" ht="15.75" customHeight="1" x14ac:dyDescent="0.25">
      <c r="C174" s="18"/>
      <c r="D174" s="18"/>
      <c r="E174" s="18"/>
      <c r="F174" s="18"/>
      <c r="G174" s="18"/>
      <c r="I174" s="18"/>
    </row>
    <row r="175" spans="3:9" ht="15.75" customHeight="1" x14ac:dyDescent="0.25">
      <c r="C175" s="18"/>
      <c r="D175" s="18"/>
      <c r="E175" s="18"/>
      <c r="F175" s="18"/>
      <c r="G175" s="18"/>
      <c r="I175" s="18"/>
    </row>
    <row r="176" spans="3:9" ht="15.75" customHeight="1" x14ac:dyDescent="0.25">
      <c r="C176" s="18"/>
      <c r="D176" s="18"/>
      <c r="E176" s="18"/>
      <c r="F176" s="18"/>
      <c r="G176" s="18"/>
      <c r="I176" s="18"/>
    </row>
    <row r="177" spans="3:9" ht="15.75" customHeight="1" x14ac:dyDescent="0.25">
      <c r="C177" s="18"/>
      <c r="D177" s="18"/>
      <c r="E177" s="18"/>
      <c r="F177" s="18"/>
      <c r="G177" s="18"/>
      <c r="I177" s="18"/>
    </row>
    <row r="178" spans="3:9" ht="15.75" customHeight="1" x14ac:dyDescent="0.25">
      <c r="C178" s="18"/>
      <c r="D178" s="18"/>
      <c r="E178" s="18"/>
      <c r="F178" s="18"/>
      <c r="G178" s="18"/>
      <c r="I178" s="18"/>
    </row>
    <row r="179" spans="3:9" ht="15.75" customHeight="1" x14ac:dyDescent="0.25">
      <c r="C179" s="18"/>
      <c r="D179" s="18"/>
      <c r="E179" s="18"/>
      <c r="F179" s="18"/>
      <c r="G179" s="18"/>
      <c r="I179" s="18"/>
    </row>
    <row r="180" spans="3:9" ht="15.75" customHeight="1" x14ac:dyDescent="0.25">
      <c r="C180" s="18"/>
      <c r="D180" s="18"/>
      <c r="E180" s="18"/>
      <c r="F180" s="18"/>
      <c r="G180" s="18"/>
      <c r="I180" s="18"/>
    </row>
    <row r="181" spans="3:9" ht="15.75" customHeight="1" x14ac:dyDescent="0.25">
      <c r="C181" s="18"/>
      <c r="D181" s="18"/>
      <c r="E181" s="18"/>
      <c r="F181" s="18"/>
      <c r="G181" s="18"/>
      <c r="I181" s="18"/>
    </row>
    <row r="182" spans="3:9" ht="15.75" customHeight="1" x14ac:dyDescent="0.25">
      <c r="C182" s="18"/>
      <c r="D182" s="18"/>
      <c r="E182" s="18"/>
      <c r="F182" s="18"/>
      <c r="G182" s="18"/>
      <c r="I182" s="18"/>
    </row>
    <row r="183" spans="3:9" ht="15.75" customHeight="1" x14ac:dyDescent="0.25">
      <c r="C183" s="18"/>
      <c r="D183" s="18"/>
      <c r="E183" s="18"/>
      <c r="F183" s="18"/>
      <c r="G183" s="18"/>
      <c r="I183" s="18"/>
    </row>
    <row r="184" spans="3:9" ht="15.75" customHeight="1" x14ac:dyDescent="0.25">
      <c r="C184" s="18"/>
      <c r="D184" s="18"/>
      <c r="E184" s="18"/>
      <c r="F184" s="18"/>
      <c r="G184" s="18"/>
      <c r="I184" s="18"/>
    </row>
    <row r="185" spans="3:9" ht="15.75" customHeight="1" x14ac:dyDescent="0.25">
      <c r="C185" s="18"/>
      <c r="D185" s="18"/>
      <c r="E185" s="18"/>
      <c r="F185" s="18"/>
      <c r="G185" s="18"/>
      <c r="I185" s="18"/>
    </row>
    <row r="186" spans="3:9" ht="15.75" customHeight="1" x14ac:dyDescent="0.25">
      <c r="C186" s="18"/>
      <c r="D186" s="18"/>
      <c r="E186" s="18"/>
      <c r="F186" s="18"/>
      <c r="G186" s="18"/>
      <c r="I186" s="18"/>
    </row>
    <row r="187" spans="3:9" ht="15.75" customHeight="1" x14ac:dyDescent="0.25">
      <c r="C187" s="18"/>
      <c r="D187" s="18"/>
      <c r="E187" s="18"/>
      <c r="F187" s="18"/>
      <c r="G187" s="18"/>
      <c r="I187" s="18"/>
    </row>
    <row r="188" spans="3:9" ht="15.75" customHeight="1" x14ac:dyDescent="0.25">
      <c r="C188" s="18"/>
      <c r="D188" s="18"/>
      <c r="E188" s="18"/>
      <c r="F188" s="18"/>
      <c r="G188" s="18"/>
      <c r="I188" s="18"/>
    </row>
    <row r="189" spans="3:9" ht="15.75" customHeight="1" x14ac:dyDescent="0.25">
      <c r="C189" s="18"/>
      <c r="D189" s="18"/>
      <c r="E189" s="18"/>
      <c r="F189" s="18"/>
      <c r="G189" s="18"/>
      <c r="I189" s="18"/>
    </row>
    <row r="190" spans="3:9" ht="15.75" customHeight="1" x14ac:dyDescent="0.25">
      <c r="C190" s="18"/>
      <c r="D190" s="18"/>
      <c r="E190" s="18"/>
      <c r="F190" s="18"/>
      <c r="G190" s="18"/>
      <c r="I190" s="18"/>
    </row>
    <row r="191" spans="3:9" ht="15.75" customHeight="1" x14ac:dyDescent="0.25">
      <c r="C191" s="18"/>
      <c r="D191" s="18"/>
      <c r="E191" s="18"/>
      <c r="F191" s="18"/>
      <c r="G191" s="18"/>
      <c r="I191" s="18"/>
    </row>
    <row r="192" spans="3:9" ht="15.75" customHeight="1" x14ac:dyDescent="0.25">
      <c r="C192" s="18"/>
      <c r="D192" s="18"/>
      <c r="E192" s="18"/>
      <c r="F192" s="18"/>
      <c r="G192" s="18"/>
      <c r="I192" s="18"/>
    </row>
    <row r="193" spans="3:9" ht="15.75" customHeight="1" x14ac:dyDescent="0.25">
      <c r="C193" s="18"/>
      <c r="D193" s="18"/>
      <c r="E193" s="18"/>
      <c r="F193" s="18"/>
      <c r="G193" s="18"/>
      <c r="I193" s="18"/>
    </row>
    <row r="194" spans="3:9" ht="15.75" customHeight="1" x14ac:dyDescent="0.25">
      <c r="C194" s="18"/>
      <c r="D194" s="18"/>
      <c r="E194" s="18"/>
      <c r="F194" s="18"/>
      <c r="G194" s="18"/>
      <c r="I194" s="18"/>
    </row>
    <row r="195" spans="3:9" ht="15.75" customHeight="1" x14ac:dyDescent="0.25">
      <c r="C195" s="18"/>
      <c r="D195" s="18"/>
      <c r="E195" s="18"/>
      <c r="F195" s="18"/>
      <c r="G195" s="18"/>
      <c r="I195" s="18"/>
    </row>
    <row r="196" spans="3:9" ht="15.75" customHeight="1" x14ac:dyDescent="0.25">
      <c r="C196" s="18"/>
      <c r="D196" s="18"/>
      <c r="E196" s="18"/>
      <c r="F196" s="18"/>
      <c r="G196" s="18"/>
      <c r="I196" s="18"/>
    </row>
    <row r="197" spans="3:9" ht="15.75" customHeight="1" x14ac:dyDescent="0.25">
      <c r="C197" s="18"/>
      <c r="D197" s="18"/>
      <c r="E197" s="18"/>
      <c r="F197" s="18"/>
      <c r="G197" s="18"/>
      <c r="I197" s="18"/>
    </row>
    <row r="198" spans="3:9" ht="15.75" customHeight="1" x14ac:dyDescent="0.25">
      <c r="C198" s="18"/>
      <c r="D198" s="18"/>
      <c r="E198" s="18"/>
      <c r="F198" s="18"/>
      <c r="G198" s="18"/>
      <c r="I198" s="18"/>
    </row>
    <row r="199" spans="3:9" ht="15.75" customHeight="1" x14ac:dyDescent="0.25">
      <c r="C199" s="18"/>
      <c r="D199" s="18"/>
      <c r="E199" s="18"/>
      <c r="F199" s="18"/>
      <c r="G199" s="18"/>
      <c r="I199" s="18"/>
    </row>
    <row r="200" spans="3:9" ht="15.75" customHeight="1" x14ac:dyDescent="0.25">
      <c r="C200" s="18"/>
      <c r="D200" s="18"/>
      <c r="E200" s="18"/>
      <c r="F200" s="18"/>
      <c r="G200" s="18"/>
      <c r="I200" s="18"/>
    </row>
    <row r="201" spans="3:9" ht="15.75" customHeight="1" x14ac:dyDescent="0.25">
      <c r="C201" s="18"/>
      <c r="D201" s="18"/>
      <c r="E201" s="18"/>
      <c r="F201" s="18"/>
      <c r="G201" s="18"/>
      <c r="I201" s="18"/>
    </row>
    <row r="202" spans="3:9" ht="15.75" customHeight="1" x14ac:dyDescent="0.25">
      <c r="C202" s="18"/>
      <c r="D202" s="18"/>
      <c r="E202" s="18"/>
      <c r="F202" s="18"/>
      <c r="G202" s="18"/>
      <c r="I202" s="18"/>
    </row>
    <row r="203" spans="3:9" ht="15.75" customHeight="1" x14ac:dyDescent="0.25">
      <c r="C203" s="18"/>
      <c r="D203" s="18"/>
      <c r="E203" s="18"/>
      <c r="F203" s="18"/>
      <c r="G203" s="18"/>
      <c r="I203" s="18"/>
    </row>
    <row r="204" spans="3:9" ht="15.75" customHeight="1" x14ac:dyDescent="0.25">
      <c r="C204" s="18"/>
      <c r="D204" s="18"/>
      <c r="E204" s="18"/>
      <c r="F204" s="18"/>
      <c r="G204" s="18"/>
      <c r="I204" s="18"/>
    </row>
    <row r="205" spans="3:9" ht="15.75" customHeight="1" x14ac:dyDescent="0.25">
      <c r="C205" s="18"/>
      <c r="D205" s="18"/>
      <c r="E205" s="18"/>
      <c r="F205" s="18"/>
      <c r="G205" s="18"/>
      <c r="I205" s="18"/>
    </row>
    <row r="206" spans="3:9" ht="15.75" customHeight="1" x14ac:dyDescent="0.25">
      <c r="C206" s="18"/>
      <c r="D206" s="18"/>
      <c r="E206" s="18"/>
      <c r="F206" s="18"/>
      <c r="G206" s="18"/>
      <c r="I206" s="18"/>
    </row>
    <row r="207" spans="3:9" ht="15.75" customHeight="1" x14ac:dyDescent="0.25">
      <c r="C207" s="18"/>
      <c r="D207" s="18"/>
      <c r="E207" s="18"/>
      <c r="F207" s="18"/>
      <c r="G207" s="18"/>
      <c r="I207" s="18"/>
    </row>
    <row r="208" spans="3:9" ht="15.75" customHeight="1" x14ac:dyDescent="0.25">
      <c r="C208" s="18"/>
      <c r="D208" s="18"/>
      <c r="E208" s="18"/>
      <c r="F208" s="18"/>
      <c r="G208" s="18"/>
      <c r="I208" s="18"/>
    </row>
    <row r="209" spans="3:9" ht="15.75" customHeight="1" x14ac:dyDescent="0.25">
      <c r="C209" s="18"/>
      <c r="D209" s="18"/>
      <c r="E209" s="18"/>
      <c r="F209" s="18"/>
      <c r="G209" s="18"/>
      <c r="I209" s="18"/>
    </row>
    <row r="210" spans="3:9" ht="15.75" customHeight="1" x14ac:dyDescent="0.25">
      <c r="C210" s="18"/>
      <c r="D210" s="18"/>
      <c r="E210" s="18"/>
      <c r="F210" s="18"/>
      <c r="G210" s="18"/>
      <c r="I210" s="18"/>
    </row>
    <row r="211" spans="3:9" ht="15.75" customHeight="1" x14ac:dyDescent="0.25">
      <c r="C211" s="18"/>
      <c r="D211" s="18"/>
      <c r="E211" s="18"/>
      <c r="F211" s="18"/>
      <c r="G211" s="18"/>
      <c r="I211" s="18"/>
    </row>
    <row r="212" spans="3:9" ht="15.75" customHeight="1" x14ac:dyDescent="0.25">
      <c r="C212" s="18"/>
      <c r="D212" s="18"/>
      <c r="E212" s="18"/>
      <c r="F212" s="18"/>
      <c r="G212" s="18"/>
      <c r="I212" s="18"/>
    </row>
    <row r="213" spans="3:9" ht="15.75" customHeight="1" x14ac:dyDescent="0.25">
      <c r="C213" s="18"/>
      <c r="D213" s="18"/>
      <c r="E213" s="18"/>
      <c r="F213" s="18"/>
      <c r="G213" s="18"/>
      <c r="I213" s="18"/>
    </row>
    <row r="214" spans="3:9" ht="15.75" customHeight="1" x14ac:dyDescent="0.25">
      <c r="C214" s="18"/>
      <c r="D214" s="18"/>
      <c r="E214" s="18"/>
      <c r="F214" s="18"/>
      <c r="G214" s="18"/>
      <c r="I214" s="18"/>
    </row>
    <row r="215" spans="3:9" ht="15.75" customHeight="1" x14ac:dyDescent="0.25">
      <c r="C215" s="18"/>
      <c r="D215" s="18"/>
      <c r="E215" s="18"/>
      <c r="F215" s="18"/>
      <c r="G215" s="18"/>
      <c r="I215" s="18"/>
    </row>
    <row r="216" spans="3:9" ht="15.75" customHeight="1" x14ac:dyDescent="0.25">
      <c r="C216" s="18"/>
      <c r="D216" s="18"/>
      <c r="E216" s="18"/>
      <c r="F216" s="18"/>
      <c r="G216" s="18"/>
      <c r="I216" s="18"/>
    </row>
    <row r="217" spans="3:9" ht="15.75" customHeight="1" x14ac:dyDescent="0.25">
      <c r="C217" s="18"/>
      <c r="D217" s="18"/>
      <c r="E217" s="18"/>
      <c r="F217" s="18"/>
      <c r="G217" s="18"/>
      <c r="I217" s="18"/>
    </row>
    <row r="218" spans="3:9" ht="15.75" customHeight="1" x14ac:dyDescent="0.25">
      <c r="C218" s="18"/>
      <c r="D218" s="18"/>
      <c r="E218" s="18"/>
      <c r="F218" s="18"/>
      <c r="G218" s="18"/>
      <c r="I218" s="18"/>
    </row>
    <row r="219" spans="3:9" ht="15.75" customHeight="1" x14ac:dyDescent="0.25">
      <c r="C219" s="18"/>
      <c r="D219" s="18"/>
      <c r="E219" s="18"/>
      <c r="F219" s="18"/>
      <c r="G219" s="18"/>
      <c r="I219" s="18"/>
    </row>
    <row r="220" spans="3:9" ht="15.75" customHeight="1" x14ac:dyDescent="0.25">
      <c r="C220" s="18"/>
      <c r="D220" s="18"/>
      <c r="E220" s="18"/>
      <c r="F220" s="18"/>
      <c r="G220" s="18"/>
      <c r="I220" s="18"/>
    </row>
    <row r="221" spans="3:9" ht="15.75" customHeight="1" x14ac:dyDescent="0.25">
      <c r="C221" s="18"/>
      <c r="D221" s="18"/>
      <c r="E221" s="18"/>
      <c r="F221" s="18"/>
      <c r="G221" s="18"/>
      <c r="I221" s="18"/>
    </row>
    <row r="222" spans="3:9" ht="15.75" customHeight="1" x14ac:dyDescent="0.25">
      <c r="C222" s="18"/>
      <c r="D222" s="18"/>
      <c r="E222" s="18"/>
      <c r="F222" s="18"/>
      <c r="G222" s="18"/>
      <c r="I222" s="18"/>
    </row>
    <row r="223" spans="3:9" ht="15.75" customHeight="1" x14ac:dyDescent="0.25">
      <c r="C223" s="18"/>
      <c r="D223" s="18"/>
      <c r="E223" s="18"/>
      <c r="F223" s="18"/>
      <c r="G223" s="18"/>
      <c r="I223" s="18"/>
    </row>
    <row r="224" spans="3:9" ht="15.75" customHeight="1" x14ac:dyDescent="0.25">
      <c r="C224" s="18"/>
      <c r="D224" s="18"/>
      <c r="E224" s="18"/>
      <c r="F224" s="18"/>
      <c r="G224" s="18"/>
      <c r="I224" s="18"/>
    </row>
    <row r="225" spans="3:9" ht="15.75" customHeight="1" x14ac:dyDescent="0.25">
      <c r="C225" s="18"/>
      <c r="D225" s="18"/>
      <c r="E225" s="18"/>
      <c r="F225" s="18"/>
      <c r="G225" s="18"/>
      <c r="I225" s="18"/>
    </row>
    <row r="226" spans="3:9" ht="15.75" customHeight="1" x14ac:dyDescent="0.25">
      <c r="C226" s="18"/>
      <c r="D226" s="18"/>
      <c r="E226" s="18"/>
      <c r="F226" s="18"/>
      <c r="G226" s="18"/>
      <c r="I226" s="18"/>
    </row>
    <row r="227" spans="3:9" ht="15.75" customHeight="1" x14ac:dyDescent="0.25">
      <c r="C227" s="18"/>
      <c r="D227" s="18"/>
      <c r="E227" s="18"/>
      <c r="F227" s="18"/>
      <c r="G227" s="18"/>
      <c r="I227" s="18"/>
    </row>
    <row r="228" spans="3:9" ht="15.75" customHeight="1" x14ac:dyDescent="0.25">
      <c r="C228" s="18"/>
      <c r="D228" s="18"/>
      <c r="E228" s="18"/>
      <c r="F228" s="18"/>
      <c r="G228" s="18"/>
      <c r="I228" s="18"/>
    </row>
    <row r="229" spans="3:9" ht="15.75" customHeight="1" x14ac:dyDescent="0.25">
      <c r="C229" s="18"/>
      <c r="D229" s="18"/>
      <c r="E229" s="18"/>
      <c r="F229" s="18"/>
      <c r="G229" s="18"/>
      <c r="I229" s="18"/>
    </row>
    <row r="230" spans="3:9" ht="15.75" customHeight="1" x14ac:dyDescent="0.25">
      <c r="C230" s="18"/>
      <c r="D230" s="18"/>
      <c r="E230" s="18"/>
      <c r="F230" s="18"/>
      <c r="G230" s="18"/>
      <c r="I230" s="18"/>
    </row>
    <row r="231" spans="3:9" ht="15.75" customHeight="1" x14ac:dyDescent="0.25">
      <c r="C231" s="18"/>
      <c r="D231" s="18"/>
      <c r="E231" s="18"/>
      <c r="F231" s="18"/>
      <c r="G231" s="18"/>
      <c r="I231" s="18"/>
    </row>
    <row r="232" spans="3:9" ht="15.75" customHeight="1" x14ac:dyDescent="0.25">
      <c r="C232" s="18"/>
      <c r="D232" s="18"/>
      <c r="E232" s="18"/>
      <c r="F232" s="18"/>
      <c r="G232" s="18"/>
      <c r="I232" s="18"/>
    </row>
    <row r="233" spans="3:9" ht="15.75" customHeight="1" x14ac:dyDescent="0.25">
      <c r="C233" s="18"/>
      <c r="D233" s="18"/>
      <c r="E233" s="18"/>
      <c r="F233" s="18"/>
      <c r="G233" s="18"/>
      <c r="I233" s="18"/>
    </row>
    <row r="234" spans="3:9" ht="15.75" customHeight="1" x14ac:dyDescent="0.25">
      <c r="C234" s="18"/>
      <c r="D234" s="18"/>
      <c r="E234" s="18"/>
      <c r="F234" s="18"/>
      <c r="G234" s="18"/>
      <c r="I234" s="18"/>
    </row>
    <row r="235" spans="3:9" ht="15.75" customHeight="1" x14ac:dyDescent="0.25">
      <c r="C235" s="18"/>
      <c r="D235" s="18"/>
      <c r="E235" s="18"/>
      <c r="F235" s="18"/>
      <c r="G235" s="18"/>
      <c r="I235" s="18"/>
    </row>
    <row r="236" spans="3:9" ht="15.75" customHeight="1" x14ac:dyDescent="0.25">
      <c r="C236" s="18"/>
      <c r="D236" s="18"/>
      <c r="E236" s="18"/>
      <c r="F236" s="18"/>
      <c r="G236" s="18"/>
      <c r="I236" s="18"/>
    </row>
    <row r="237" spans="3:9" ht="15.75" customHeight="1" x14ac:dyDescent="0.25">
      <c r="C237" s="18"/>
      <c r="D237" s="18"/>
      <c r="E237" s="18"/>
      <c r="F237" s="18"/>
      <c r="G237" s="18"/>
      <c r="I237" s="18"/>
    </row>
    <row r="238" spans="3:9" ht="15.75" customHeight="1" x14ac:dyDescent="0.25">
      <c r="C238" s="18"/>
      <c r="D238" s="18"/>
      <c r="E238" s="18"/>
      <c r="F238" s="18"/>
      <c r="G238" s="18"/>
      <c r="I238" s="18"/>
    </row>
    <row r="239" spans="3:9" ht="15.75" customHeight="1" x14ac:dyDescent="0.25">
      <c r="C239" s="18"/>
      <c r="D239" s="18"/>
      <c r="E239" s="18"/>
      <c r="F239" s="18"/>
      <c r="G239" s="18"/>
      <c r="I239" s="18"/>
    </row>
    <row r="240" spans="3:9" ht="15.75" customHeight="1" x14ac:dyDescent="0.25">
      <c r="C240" s="18"/>
      <c r="D240" s="18"/>
      <c r="E240" s="18"/>
      <c r="F240" s="18"/>
      <c r="G240" s="18"/>
      <c r="I240" s="18"/>
    </row>
    <row r="241" spans="3:9" ht="15.75" customHeight="1" x14ac:dyDescent="0.25">
      <c r="C241" s="18"/>
      <c r="D241" s="18"/>
      <c r="E241" s="18"/>
      <c r="F241" s="18"/>
      <c r="G241" s="18"/>
      <c r="I241" s="18"/>
    </row>
    <row r="242" spans="3:9" ht="15.75" customHeight="1" x14ac:dyDescent="0.25">
      <c r="C242" s="18"/>
      <c r="D242" s="18"/>
      <c r="E242" s="18"/>
      <c r="F242" s="18"/>
      <c r="G242" s="18"/>
      <c r="I242" s="18"/>
    </row>
    <row r="243" spans="3:9" ht="15.75" customHeight="1" x14ac:dyDescent="0.25">
      <c r="C243" s="18"/>
      <c r="D243" s="18"/>
      <c r="E243" s="18"/>
      <c r="F243" s="18"/>
      <c r="G243" s="18"/>
      <c r="I243" s="18"/>
    </row>
    <row r="244" spans="3:9" ht="15.75" customHeight="1" x14ac:dyDescent="0.25">
      <c r="C244" s="18"/>
      <c r="D244" s="18"/>
      <c r="E244" s="18"/>
      <c r="F244" s="18"/>
      <c r="G244" s="18"/>
      <c r="I244" s="18"/>
    </row>
    <row r="245" spans="3:9" ht="15.75" customHeight="1" x14ac:dyDescent="0.25">
      <c r="C245" s="18"/>
      <c r="D245" s="18"/>
      <c r="E245" s="18"/>
      <c r="F245" s="18"/>
      <c r="G245" s="18"/>
      <c r="I245" s="18"/>
    </row>
    <row r="246" spans="3:9" ht="15.75" customHeight="1" x14ac:dyDescent="0.25">
      <c r="C246" s="18"/>
      <c r="D246" s="18"/>
      <c r="E246" s="18"/>
      <c r="F246" s="18"/>
      <c r="G246" s="18"/>
      <c r="I246" s="18"/>
    </row>
    <row r="247" spans="3:9" ht="15.75" customHeight="1" x14ac:dyDescent="0.25">
      <c r="C247" s="18"/>
      <c r="D247" s="18"/>
      <c r="E247" s="18"/>
      <c r="F247" s="18"/>
      <c r="G247" s="18"/>
      <c r="I247" s="18"/>
    </row>
    <row r="248" spans="3:9" ht="15.75" customHeight="1" x14ac:dyDescent="0.25">
      <c r="C248" s="18"/>
      <c r="D248" s="18"/>
      <c r="E248" s="18"/>
      <c r="F248" s="18"/>
      <c r="G248" s="18"/>
      <c r="I248" s="18"/>
    </row>
    <row r="249" spans="3:9" ht="15.75" customHeight="1" x14ac:dyDescent="0.25">
      <c r="C249" s="18"/>
      <c r="D249" s="18"/>
      <c r="E249" s="18"/>
      <c r="F249" s="18"/>
      <c r="G249" s="18"/>
      <c r="I249" s="18"/>
    </row>
    <row r="250" spans="3:9" ht="15.75" customHeight="1" x14ac:dyDescent="0.25">
      <c r="C250" s="18"/>
      <c r="D250" s="18"/>
      <c r="E250" s="18"/>
      <c r="F250" s="18"/>
      <c r="G250" s="18"/>
      <c r="I250" s="18"/>
    </row>
    <row r="251" spans="3:9" ht="15.75" customHeight="1" x14ac:dyDescent="0.25">
      <c r="C251" s="18"/>
      <c r="D251" s="18"/>
      <c r="E251" s="18"/>
      <c r="F251" s="18"/>
      <c r="G251" s="18"/>
      <c r="I251" s="18"/>
    </row>
    <row r="252" spans="3:9" ht="15.75" customHeight="1" x14ac:dyDescent="0.25">
      <c r="C252" s="18"/>
      <c r="D252" s="18"/>
      <c r="E252" s="18"/>
      <c r="F252" s="18"/>
      <c r="G252" s="18"/>
      <c r="I252" s="18"/>
    </row>
    <row r="253" spans="3:9" ht="15.75" customHeight="1" x14ac:dyDescent="0.25">
      <c r="C253" s="18"/>
      <c r="D253" s="18"/>
      <c r="E253" s="18"/>
      <c r="F253" s="18"/>
      <c r="G253" s="18"/>
      <c r="I253" s="18"/>
    </row>
    <row r="254" spans="3:9" ht="15.75" customHeight="1" x14ac:dyDescent="0.25">
      <c r="C254" s="18"/>
      <c r="D254" s="18"/>
      <c r="E254" s="18"/>
      <c r="F254" s="18"/>
      <c r="G254" s="18"/>
      <c r="I254" s="18"/>
    </row>
    <row r="255" spans="3:9" ht="15.75" customHeight="1" x14ac:dyDescent="0.25">
      <c r="C255" s="18"/>
      <c r="D255" s="18"/>
      <c r="E255" s="18"/>
      <c r="F255" s="18"/>
      <c r="G255" s="18"/>
      <c r="I255" s="18"/>
    </row>
    <row r="256" spans="3:9" ht="15.75" customHeight="1" x14ac:dyDescent="0.25">
      <c r="C256" s="18"/>
      <c r="D256" s="18"/>
      <c r="E256" s="18"/>
      <c r="F256" s="18"/>
      <c r="G256" s="18"/>
      <c r="I256" s="18"/>
    </row>
    <row r="257" spans="3:9" ht="15.75" customHeight="1" x14ac:dyDescent="0.25">
      <c r="C257" s="18"/>
      <c r="D257" s="18"/>
      <c r="E257" s="18"/>
      <c r="F257" s="18"/>
      <c r="G257" s="18"/>
      <c r="I257" s="18"/>
    </row>
    <row r="258" spans="3:9" ht="15.75" customHeight="1" x14ac:dyDescent="0.25">
      <c r="C258" s="18"/>
      <c r="D258" s="18"/>
      <c r="E258" s="18"/>
      <c r="F258" s="18"/>
      <c r="G258" s="18"/>
      <c r="I258" s="18"/>
    </row>
    <row r="259" spans="3:9" ht="15.75" customHeight="1" x14ac:dyDescent="0.25">
      <c r="C259" s="18"/>
      <c r="D259" s="18"/>
      <c r="E259" s="18"/>
      <c r="F259" s="18"/>
      <c r="G259" s="18"/>
      <c r="I259" s="18"/>
    </row>
    <row r="260" spans="3:9" ht="15.75" customHeight="1" x14ac:dyDescent="0.25">
      <c r="C260" s="18"/>
      <c r="D260" s="18"/>
      <c r="E260" s="18"/>
      <c r="F260" s="18"/>
      <c r="G260" s="18"/>
      <c r="I260" s="18"/>
    </row>
    <row r="261" spans="3:9" ht="15.75" customHeight="1" x14ac:dyDescent="0.25">
      <c r="C261" s="18"/>
      <c r="D261" s="18"/>
      <c r="E261" s="18"/>
      <c r="F261" s="18"/>
      <c r="G261" s="18"/>
      <c r="I261" s="18"/>
    </row>
    <row r="262" spans="3:9" ht="15.75" customHeight="1" x14ac:dyDescent="0.25">
      <c r="C262" s="18"/>
      <c r="D262" s="18"/>
      <c r="E262" s="18"/>
      <c r="F262" s="18"/>
      <c r="G262" s="18"/>
      <c r="I262" s="18"/>
    </row>
    <row r="263" spans="3:9" ht="15.75" customHeight="1" x14ac:dyDescent="0.25">
      <c r="C263" s="18"/>
      <c r="D263" s="18"/>
      <c r="E263" s="18"/>
      <c r="F263" s="18"/>
      <c r="G263" s="18"/>
      <c r="I263" s="18"/>
    </row>
    <row r="264" spans="3:9" ht="15.75" customHeight="1" x14ac:dyDescent="0.25">
      <c r="C264" s="18"/>
      <c r="D264" s="18"/>
      <c r="E264" s="18"/>
      <c r="F264" s="18"/>
      <c r="G264" s="18"/>
      <c r="I264" s="18"/>
    </row>
    <row r="265" spans="3:9" ht="15.75" customHeight="1" x14ac:dyDescent="0.25">
      <c r="C265" s="18"/>
      <c r="D265" s="18"/>
      <c r="E265" s="18"/>
      <c r="F265" s="18"/>
      <c r="G265" s="18"/>
      <c r="I265" s="18"/>
    </row>
    <row r="266" spans="3:9" ht="15.75" customHeight="1" x14ac:dyDescent="0.25">
      <c r="C266" s="18"/>
      <c r="D266" s="18"/>
      <c r="E266" s="18"/>
      <c r="F266" s="18"/>
      <c r="G266" s="18"/>
      <c r="I266" s="18"/>
    </row>
    <row r="267" spans="3:9" ht="15.75" customHeight="1" x14ac:dyDescent="0.25">
      <c r="C267" s="18"/>
      <c r="D267" s="18"/>
      <c r="E267" s="18"/>
      <c r="F267" s="18"/>
      <c r="G267" s="18"/>
      <c r="I267" s="18"/>
    </row>
    <row r="268" spans="3:9" ht="15.75" customHeight="1" x14ac:dyDescent="0.25">
      <c r="C268" s="18"/>
      <c r="D268" s="18"/>
      <c r="E268" s="18"/>
      <c r="F268" s="18"/>
      <c r="G268" s="18"/>
      <c r="I268" s="18"/>
    </row>
    <row r="269" spans="3:9" ht="15.75" customHeight="1" x14ac:dyDescent="0.25">
      <c r="C269" s="18"/>
      <c r="D269" s="18"/>
      <c r="E269" s="18"/>
      <c r="F269" s="18"/>
      <c r="G269" s="18"/>
      <c r="I269" s="18"/>
    </row>
    <row r="270" spans="3:9" ht="15.75" customHeight="1" x14ac:dyDescent="0.25">
      <c r="C270" s="18"/>
      <c r="D270" s="18"/>
      <c r="E270" s="18"/>
      <c r="F270" s="18"/>
      <c r="G270" s="18"/>
      <c r="I270" s="18"/>
    </row>
    <row r="271" spans="3:9" ht="15.75" customHeight="1" x14ac:dyDescent="0.25">
      <c r="C271" s="18"/>
      <c r="D271" s="18"/>
      <c r="E271" s="18"/>
      <c r="F271" s="18"/>
      <c r="G271" s="18"/>
      <c r="I271" s="18"/>
    </row>
    <row r="272" spans="3:9" ht="15.75" customHeight="1" x14ac:dyDescent="0.25">
      <c r="C272" s="18"/>
      <c r="D272" s="18"/>
      <c r="E272" s="18"/>
      <c r="F272" s="18"/>
      <c r="G272" s="18"/>
      <c r="I272" s="18"/>
    </row>
    <row r="273" spans="3:9" ht="15.75" customHeight="1" x14ac:dyDescent="0.25">
      <c r="C273" s="18"/>
      <c r="D273" s="18"/>
      <c r="E273" s="18"/>
      <c r="F273" s="18"/>
      <c r="G273" s="18"/>
      <c r="I273" s="18"/>
    </row>
    <row r="274" spans="3:9" ht="15.75" customHeight="1" x14ac:dyDescent="0.25">
      <c r="C274" s="18"/>
      <c r="D274" s="18"/>
      <c r="E274" s="18"/>
      <c r="F274" s="18"/>
      <c r="G274" s="18"/>
      <c r="I274" s="18"/>
    </row>
    <row r="275" spans="3:9" ht="15.75" customHeight="1" x14ac:dyDescent="0.25">
      <c r="C275" s="18"/>
      <c r="D275" s="18"/>
      <c r="E275" s="18"/>
      <c r="F275" s="18"/>
      <c r="G275" s="18"/>
      <c r="I275" s="18"/>
    </row>
    <row r="276" spans="3:9" ht="15.75" customHeight="1" x14ac:dyDescent="0.25">
      <c r="C276" s="18"/>
      <c r="D276" s="18"/>
      <c r="E276" s="18"/>
      <c r="F276" s="18"/>
      <c r="G276" s="18"/>
      <c r="I276" s="18"/>
    </row>
    <row r="277" spans="3:9" ht="15.75" customHeight="1" x14ac:dyDescent="0.25">
      <c r="C277" s="18"/>
      <c r="D277" s="18"/>
      <c r="E277" s="18"/>
      <c r="F277" s="18"/>
      <c r="G277" s="18"/>
      <c r="I277" s="18"/>
    </row>
    <row r="278" spans="3:9" ht="15.75" customHeight="1" x14ac:dyDescent="0.25">
      <c r="C278" s="18"/>
      <c r="D278" s="18"/>
      <c r="E278" s="18"/>
      <c r="F278" s="18"/>
      <c r="G278" s="18"/>
      <c r="I278" s="18"/>
    </row>
    <row r="279" spans="3:9" ht="15.75" customHeight="1" x14ac:dyDescent="0.25">
      <c r="C279" s="18"/>
      <c r="D279" s="18"/>
      <c r="E279" s="18"/>
      <c r="F279" s="18"/>
      <c r="G279" s="18"/>
      <c r="I279" s="18"/>
    </row>
    <row r="280" spans="3:9" ht="15.75" customHeight="1" x14ac:dyDescent="0.25">
      <c r="C280" s="18"/>
      <c r="D280" s="18"/>
      <c r="E280" s="18"/>
      <c r="F280" s="18"/>
      <c r="G280" s="18"/>
      <c r="I280" s="18"/>
    </row>
    <row r="281" spans="3:9" ht="15.75" customHeight="1" x14ac:dyDescent="0.25">
      <c r="C281" s="18"/>
      <c r="D281" s="18"/>
      <c r="E281" s="18"/>
      <c r="F281" s="18"/>
      <c r="G281" s="18"/>
      <c r="I281" s="18"/>
    </row>
    <row r="282" spans="3:9" ht="15.75" customHeight="1" x14ac:dyDescent="0.25">
      <c r="C282" s="18"/>
      <c r="D282" s="18"/>
      <c r="E282" s="18"/>
      <c r="F282" s="18"/>
      <c r="G282" s="18"/>
      <c r="I282" s="18"/>
    </row>
    <row r="283" spans="3:9" ht="15.75" customHeight="1" x14ac:dyDescent="0.25">
      <c r="C283" s="18"/>
      <c r="D283" s="18"/>
      <c r="E283" s="18"/>
      <c r="F283" s="18"/>
      <c r="G283" s="18"/>
      <c r="I283" s="18"/>
    </row>
    <row r="284" spans="3:9" ht="15.75" customHeight="1" x14ac:dyDescent="0.25">
      <c r="C284" s="18"/>
      <c r="D284" s="18"/>
      <c r="E284" s="18"/>
      <c r="F284" s="18"/>
      <c r="G284" s="18"/>
      <c r="I284" s="18"/>
    </row>
    <row r="285" spans="3:9" ht="15.75" customHeight="1" x14ac:dyDescent="0.25">
      <c r="C285" s="18"/>
      <c r="D285" s="18"/>
      <c r="E285" s="18"/>
      <c r="F285" s="18"/>
      <c r="G285" s="18"/>
      <c r="I285" s="18"/>
    </row>
    <row r="286" spans="3:9" ht="15.75" customHeight="1" x14ac:dyDescent="0.25">
      <c r="C286" s="18"/>
      <c r="D286" s="18"/>
      <c r="E286" s="18"/>
      <c r="F286" s="18"/>
      <c r="G286" s="18"/>
      <c r="I286" s="18"/>
    </row>
    <row r="287" spans="3:9" ht="15.75" customHeight="1" x14ac:dyDescent="0.25">
      <c r="C287" s="18"/>
      <c r="D287" s="18"/>
      <c r="E287" s="18"/>
      <c r="F287" s="18"/>
      <c r="G287" s="18"/>
      <c r="I287" s="18"/>
    </row>
    <row r="288" spans="3:9" ht="15.75" customHeight="1" x14ac:dyDescent="0.25">
      <c r="C288" s="18"/>
      <c r="D288" s="18"/>
      <c r="E288" s="18"/>
      <c r="F288" s="18"/>
      <c r="G288" s="18"/>
      <c r="I288" s="18"/>
    </row>
    <row r="289" spans="3:9" ht="15.75" customHeight="1" x14ac:dyDescent="0.25">
      <c r="C289" s="18"/>
      <c r="D289" s="18"/>
      <c r="E289" s="18"/>
      <c r="F289" s="18"/>
      <c r="G289" s="18"/>
      <c r="I289" s="18"/>
    </row>
    <row r="290" spans="3:9" ht="15.75" customHeight="1" x14ac:dyDescent="0.25">
      <c r="C290" s="18"/>
      <c r="D290" s="18"/>
      <c r="E290" s="18"/>
      <c r="F290" s="18"/>
      <c r="G290" s="18"/>
      <c r="I290" s="18"/>
    </row>
    <row r="291" spans="3:9" ht="15.75" customHeight="1" x14ac:dyDescent="0.25">
      <c r="C291" s="18"/>
      <c r="D291" s="18"/>
      <c r="E291" s="18"/>
      <c r="F291" s="18"/>
      <c r="G291" s="18"/>
      <c r="I291" s="18"/>
    </row>
    <row r="292" spans="3:9" ht="15.75" customHeight="1" x14ac:dyDescent="0.25">
      <c r="C292" s="18"/>
      <c r="D292" s="18"/>
      <c r="E292" s="18"/>
      <c r="F292" s="18"/>
      <c r="G292" s="18"/>
      <c r="I292" s="18"/>
    </row>
    <row r="293" spans="3:9" ht="15.75" customHeight="1" x14ac:dyDescent="0.25">
      <c r="C293" s="18"/>
      <c r="D293" s="18"/>
      <c r="E293" s="18"/>
      <c r="F293" s="18"/>
      <c r="G293" s="18"/>
      <c r="I293" s="18"/>
    </row>
    <row r="294" spans="3:9" ht="15.75" customHeight="1" x14ac:dyDescent="0.25">
      <c r="C294" s="18"/>
      <c r="D294" s="18"/>
      <c r="E294" s="18"/>
      <c r="F294" s="18"/>
      <c r="G294" s="18"/>
      <c r="I294" s="18"/>
    </row>
    <row r="295" spans="3:9" ht="15.75" customHeight="1" x14ac:dyDescent="0.25">
      <c r="C295" s="18"/>
      <c r="D295" s="18"/>
      <c r="E295" s="18"/>
      <c r="F295" s="18"/>
      <c r="G295" s="18"/>
      <c r="I295" s="18"/>
    </row>
    <row r="296" spans="3:9" ht="15.75" customHeight="1" x14ac:dyDescent="0.25">
      <c r="C296" s="18"/>
      <c r="D296" s="18"/>
      <c r="E296" s="18"/>
      <c r="F296" s="18"/>
      <c r="G296" s="18"/>
      <c r="I296" s="18"/>
    </row>
    <row r="297" spans="3:9" ht="15.75" customHeight="1" x14ac:dyDescent="0.25">
      <c r="C297" s="18"/>
      <c r="D297" s="18"/>
      <c r="E297" s="18"/>
      <c r="F297" s="18"/>
      <c r="G297" s="18"/>
      <c r="I297" s="18"/>
    </row>
    <row r="298" spans="3:9" ht="15.75" customHeight="1" x14ac:dyDescent="0.25">
      <c r="C298" s="18"/>
      <c r="D298" s="18"/>
      <c r="E298" s="18"/>
      <c r="F298" s="18"/>
      <c r="G298" s="18"/>
      <c r="I298" s="18"/>
    </row>
    <row r="299" spans="3:9" ht="15.75" customHeight="1" x14ac:dyDescent="0.25"/>
    <row r="300" spans="3:9" ht="15.75" customHeight="1" x14ac:dyDescent="0.25"/>
    <row r="301" spans="3:9" ht="15.75" customHeight="1" x14ac:dyDescent="0.25"/>
    <row r="302" spans="3:9" ht="15.75" customHeight="1" x14ac:dyDescent="0.25"/>
    <row r="303" spans="3:9" ht="15.75" customHeight="1" x14ac:dyDescent="0.25"/>
    <row r="304" spans="3:9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autoFilter ref="A1:N1012"/>
  <sortState ref="A2:M38">
    <sortCondition ref="B2:B38"/>
  </sortState>
  <phoneticPr fontId="19" type="noConversion"/>
  <pageMargins left="0.70866141732283472" right="0.70866141732283472" top="0.42348484848484846" bottom="0.74803149606299213" header="0" footer="0"/>
  <pageSetup paperSize="9" scale="47" orientation="landscape" r:id="rId2"/>
  <headerFooter>
    <oddHeader>&amp;CPAYMENTS (Including VAT &amp; S137) 2020-21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zoomScaleNormal="100" workbookViewId="0">
      <selection activeCell="E28" sqref="E28"/>
    </sheetView>
  </sheetViews>
  <sheetFormatPr defaultColWidth="14.42578125" defaultRowHeight="15" customHeight="1" x14ac:dyDescent="0.25"/>
  <cols>
    <col min="1" max="1" width="14.42578125" style="132"/>
    <col min="2" max="2" width="10.7109375" bestFit="1" customWidth="1"/>
    <col min="3" max="3" width="12.7109375" customWidth="1"/>
    <col min="4" max="4" width="19.85546875" customWidth="1"/>
    <col min="5" max="5" width="15.28515625" customWidth="1"/>
    <col min="6" max="25" width="8.7109375" customWidth="1"/>
  </cols>
  <sheetData>
    <row r="1" spans="1:25" x14ac:dyDescent="0.25">
      <c r="B1" s="155" t="s">
        <v>75</v>
      </c>
      <c r="C1" s="156"/>
      <c r="D1" s="156"/>
      <c r="E1" s="156"/>
      <c r="F1" s="156"/>
      <c r="G1" s="156"/>
      <c r="H1" s="156"/>
    </row>
    <row r="2" spans="1:25" ht="15" customHeight="1" x14ac:dyDescent="0.25">
      <c r="B2" s="156"/>
      <c r="C2" s="156"/>
      <c r="D2" s="156"/>
      <c r="E2" s="156"/>
      <c r="F2" s="156"/>
      <c r="G2" s="156"/>
      <c r="H2" s="156"/>
    </row>
    <row r="4" spans="1:25" s="74" customFormat="1" ht="21.75" customHeight="1" x14ac:dyDescent="0.3">
      <c r="A4" s="72" t="s">
        <v>181</v>
      </c>
      <c r="B4" s="72" t="s">
        <v>61</v>
      </c>
      <c r="C4" s="72" t="s">
        <v>62</v>
      </c>
      <c r="D4" s="72" t="s">
        <v>63</v>
      </c>
      <c r="E4" s="73" t="s">
        <v>64</v>
      </c>
    </row>
    <row r="5" spans="1:25" x14ac:dyDescent="0.25">
      <c r="A5" s="135" t="s">
        <v>78</v>
      </c>
      <c r="B5" s="75">
        <v>44295</v>
      </c>
      <c r="C5" s="30" t="s">
        <v>31</v>
      </c>
      <c r="D5" s="30" t="s">
        <v>183</v>
      </c>
      <c r="E5" s="31">
        <v>11873</v>
      </c>
    </row>
    <row r="6" spans="1:25" x14ac:dyDescent="0.25">
      <c r="A6" s="71" t="s">
        <v>79</v>
      </c>
      <c r="B6" s="75">
        <v>44496</v>
      </c>
      <c r="C6" s="24" t="s">
        <v>229</v>
      </c>
      <c r="D6" s="24" t="s">
        <v>183</v>
      </c>
      <c r="E6" s="31">
        <v>496.45</v>
      </c>
    </row>
    <row r="7" spans="1:25" x14ac:dyDescent="0.25">
      <c r="B7" s="75"/>
      <c r="D7" s="30"/>
      <c r="E7" s="31">
        <v>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25">
      <c r="B8" s="75"/>
      <c r="C8" s="30"/>
      <c r="D8" s="30"/>
      <c r="E8" s="31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x14ac:dyDescent="0.25">
      <c r="B9" s="75"/>
      <c r="C9" s="30"/>
      <c r="D9" s="30"/>
      <c r="E9" s="31"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x14ac:dyDescent="0.25">
      <c r="B10" s="75"/>
      <c r="C10" s="76"/>
      <c r="D10" s="30"/>
      <c r="E10" s="31"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B11" s="75"/>
      <c r="C11" s="30"/>
      <c r="D11" s="30"/>
      <c r="E11" s="31"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x14ac:dyDescent="0.25">
      <c r="B12" s="75"/>
      <c r="C12" s="30"/>
      <c r="D12" s="30"/>
      <c r="E12" s="31"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25">
      <c r="B13" s="75"/>
      <c r="C13" s="33"/>
      <c r="D13" s="33"/>
      <c r="E13" s="31"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25">
      <c r="B14" s="75"/>
      <c r="C14" s="30"/>
      <c r="D14" s="30"/>
      <c r="E14" s="31"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x14ac:dyDescent="0.25">
      <c r="B15" s="75"/>
      <c r="E15" s="31">
        <v>0</v>
      </c>
      <c r="I15" s="2"/>
      <c r="K15" s="6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x14ac:dyDescent="0.25">
      <c r="B16" s="75"/>
      <c r="C16" s="30"/>
      <c r="D16" s="30"/>
      <c r="E16" s="31">
        <v>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2:25" x14ac:dyDescent="0.25">
      <c r="B17" s="75"/>
      <c r="C17" s="30"/>
      <c r="D17" s="30"/>
      <c r="E17" s="31">
        <v>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2:25" x14ac:dyDescent="0.25">
      <c r="B18" s="33"/>
      <c r="C18" s="30"/>
      <c r="D18" s="30"/>
      <c r="E18" s="3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2:25" x14ac:dyDescent="0.25">
      <c r="B19" s="33"/>
      <c r="C19" s="30"/>
      <c r="D19" s="30"/>
      <c r="E19" s="31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2:25" x14ac:dyDescent="0.25">
      <c r="B20" s="30"/>
      <c r="C20" s="30"/>
      <c r="D20" s="30"/>
      <c r="E20" s="3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2:25" ht="15.75" customHeight="1" x14ac:dyDescent="0.25">
      <c r="B21" s="30"/>
      <c r="C21" s="30"/>
      <c r="D21" s="30"/>
      <c r="E21" s="32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2:25" ht="15.75" customHeight="1" x14ac:dyDescent="0.25">
      <c r="B22" s="30"/>
      <c r="C22" s="30"/>
      <c r="D22" s="30"/>
      <c r="E22" s="32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2:25" ht="15.75" customHeight="1" x14ac:dyDescent="0.25">
      <c r="B23" s="34" t="s">
        <v>43</v>
      </c>
      <c r="C23" s="35"/>
      <c r="D23" s="35"/>
      <c r="E23" s="36">
        <f>SUM(E5:E22)</f>
        <v>12369.45</v>
      </c>
    </row>
    <row r="24" spans="2:25" ht="15.75" customHeight="1" x14ac:dyDescent="0.25"/>
    <row r="25" spans="2:25" ht="15.75" customHeight="1" x14ac:dyDescent="0.25"/>
    <row r="26" spans="2:25" ht="15.75" customHeight="1" x14ac:dyDescent="0.25"/>
    <row r="27" spans="2:25" ht="15.75" customHeight="1" x14ac:dyDescent="0.25"/>
    <row r="28" spans="2:25" ht="15.75" customHeight="1" x14ac:dyDescent="0.25"/>
    <row r="29" spans="2:25" ht="15.75" customHeight="1" x14ac:dyDescent="0.25"/>
    <row r="30" spans="2:25" ht="15.75" customHeight="1" x14ac:dyDescent="0.25"/>
    <row r="31" spans="2:25" ht="15.75" customHeight="1" x14ac:dyDescent="0.25"/>
    <row r="32" spans="2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H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1"/>
  <sheetViews>
    <sheetView tabSelected="1" zoomScaleNormal="100" workbookViewId="0">
      <selection activeCell="L56" sqref="L56"/>
    </sheetView>
  </sheetViews>
  <sheetFormatPr defaultColWidth="14.42578125" defaultRowHeight="15" customHeight="1" x14ac:dyDescent="0.25"/>
  <cols>
    <col min="1" max="1" width="8.7109375" customWidth="1"/>
    <col min="2" max="2" width="35.7109375" customWidth="1"/>
    <col min="3" max="5" width="10.140625" customWidth="1"/>
    <col min="6" max="6" width="10.7109375" customWidth="1"/>
    <col min="7" max="9" width="10.140625" customWidth="1"/>
    <col min="10" max="10" width="13" bestFit="1" customWidth="1"/>
    <col min="11" max="13" width="10.140625" customWidth="1"/>
    <col min="14" max="14" width="11.42578125" customWidth="1"/>
    <col min="15" max="18" width="10.140625" customWidth="1"/>
  </cols>
  <sheetData>
    <row r="1" spans="1:21" x14ac:dyDescent="0.25">
      <c r="A1" s="1"/>
      <c r="B1" s="1"/>
      <c r="C1" s="1" t="s">
        <v>0</v>
      </c>
      <c r="D1" s="1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6</v>
      </c>
      <c r="J1" s="2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1" t="s">
        <v>12</v>
      </c>
      <c r="P1" s="1" t="s">
        <v>13</v>
      </c>
      <c r="Q1" s="1" t="s">
        <v>14</v>
      </c>
      <c r="R1" s="3" t="s">
        <v>15</v>
      </c>
    </row>
    <row r="2" spans="1:2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  <c r="O2" s="4"/>
      <c r="P2" s="4"/>
      <c r="Q2" s="4"/>
      <c r="R2" s="5"/>
    </row>
    <row r="3" spans="1:21" x14ac:dyDescent="0.25">
      <c r="A3" s="4" t="s">
        <v>16</v>
      </c>
      <c r="B3" s="62" t="s">
        <v>65</v>
      </c>
      <c r="C3" s="4">
        <v>1609.6</v>
      </c>
      <c r="D3" s="4"/>
      <c r="E3" s="4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21" s="50" customFormat="1" x14ac:dyDescent="0.25">
      <c r="A4" s="4"/>
      <c r="B4" s="62" t="s">
        <v>147</v>
      </c>
      <c r="C4" s="4">
        <v>17139.93</v>
      </c>
      <c r="D4" s="4"/>
      <c r="E4" s="4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21" x14ac:dyDescent="0.25">
      <c r="A5" s="4" t="s">
        <v>17</v>
      </c>
      <c r="B5" s="4"/>
      <c r="C5" s="4"/>
      <c r="D5" s="4"/>
      <c r="E5" s="4"/>
      <c r="F5" s="2"/>
      <c r="G5" s="4"/>
      <c r="H5" s="4"/>
      <c r="I5" s="4"/>
      <c r="J5" s="4"/>
      <c r="K5" s="4"/>
      <c r="L5" s="4"/>
      <c r="M5" s="4"/>
      <c r="N5" s="2"/>
      <c r="O5" s="4"/>
      <c r="P5" s="4"/>
      <c r="Q5" s="4"/>
      <c r="R5" s="5"/>
    </row>
    <row r="6" spans="1:21" s="45" customFormat="1" x14ac:dyDescent="0.25">
      <c r="A6" s="4" t="s">
        <v>87</v>
      </c>
      <c r="B6" s="4"/>
      <c r="C6" s="4"/>
      <c r="D6" s="4"/>
      <c r="E6" s="4"/>
      <c r="F6" s="2"/>
      <c r="G6" s="4"/>
      <c r="H6" s="4"/>
      <c r="J6" s="4"/>
      <c r="K6" s="4"/>
      <c r="L6" s="4"/>
      <c r="M6" s="4"/>
      <c r="N6" s="2"/>
      <c r="O6" s="4"/>
      <c r="P6" s="4"/>
      <c r="Q6" s="4"/>
      <c r="R6" s="5"/>
    </row>
    <row r="7" spans="1:21" x14ac:dyDescent="0.25">
      <c r="A7" s="4"/>
      <c r="B7" s="4"/>
      <c r="C7" s="4"/>
      <c r="D7" s="4"/>
      <c r="E7" s="4"/>
      <c r="F7" s="2"/>
      <c r="G7" s="4"/>
      <c r="H7" s="4"/>
      <c r="I7" s="4"/>
      <c r="J7" s="4"/>
      <c r="K7" s="4"/>
      <c r="L7" s="4"/>
      <c r="M7" s="4"/>
      <c r="N7" s="2"/>
      <c r="O7" s="4"/>
      <c r="P7" s="4"/>
      <c r="Q7" s="4"/>
      <c r="R7" s="5"/>
    </row>
    <row r="8" spans="1:21" x14ac:dyDescent="0.25">
      <c r="A8" s="1" t="s">
        <v>18</v>
      </c>
      <c r="B8" s="4"/>
      <c r="C8" s="4"/>
      <c r="D8" s="4"/>
      <c r="E8" s="4"/>
      <c r="F8" s="2"/>
      <c r="G8" s="4"/>
      <c r="H8" s="4"/>
      <c r="I8" s="4"/>
      <c r="J8" s="4"/>
      <c r="K8" s="4"/>
      <c r="L8" s="4"/>
      <c r="M8" s="4"/>
      <c r="N8" s="2"/>
      <c r="O8" s="4"/>
      <c r="P8" s="4"/>
      <c r="Q8" s="4"/>
      <c r="R8" s="5"/>
    </row>
    <row r="9" spans="1:21" ht="15.75" x14ac:dyDescent="0.25">
      <c r="A9" s="133" t="s">
        <v>131</v>
      </c>
      <c r="B9" s="4"/>
      <c r="C9" s="4">
        <f>Payments!U6</f>
        <v>0</v>
      </c>
      <c r="D9" s="4">
        <f>Payments!V6</f>
        <v>0</v>
      </c>
      <c r="E9" s="4">
        <f>Payments!W6</f>
        <v>0</v>
      </c>
      <c r="F9" s="2">
        <f>C9+D9+E9</f>
        <v>0</v>
      </c>
      <c r="G9" s="4">
        <f>Payments!X6</f>
        <v>0</v>
      </c>
      <c r="H9" s="4">
        <f>Payments!Y6</f>
        <v>0</v>
      </c>
      <c r="I9" s="4">
        <f>Payments!Z6</f>
        <v>0</v>
      </c>
      <c r="J9" s="2">
        <f>G9+H9+I9</f>
        <v>0</v>
      </c>
      <c r="K9" s="4">
        <f>Payments!AA6</f>
        <v>0</v>
      </c>
      <c r="L9" s="4">
        <f>Payments!AB6</f>
        <v>0</v>
      </c>
      <c r="M9" s="4">
        <f>Payments!AC6</f>
        <v>0</v>
      </c>
      <c r="N9" s="2">
        <f>SUM(K9:M9)</f>
        <v>0</v>
      </c>
      <c r="O9" s="4">
        <f>Payments!AD6</f>
        <v>0</v>
      </c>
      <c r="P9" s="4">
        <f>Payments!AE6</f>
        <v>0</v>
      </c>
      <c r="Q9" s="4">
        <f>Payments!AF6</f>
        <v>0</v>
      </c>
      <c r="R9" s="3">
        <f>F9+J9+N9+O9+P9+Q9</f>
        <v>0</v>
      </c>
      <c r="U9" s="51"/>
    </row>
    <row r="10" spans="1:21" ht="15.75" x14ac:dyDescent="0.25">
      <c r="A10" s="133" t="s">
        <v>25</v>
      </c>
      <c r="B10" s="4"/>
      <c r="C10" s="4">
        <f>Payments!U7</f>
        <v>0</v>
      </c>
      <c r="D10" s="4">
        <f>Payments!V7</f>
        <v>0</v>
      </c>
      <c r="E10" s="4">
        <f>Payments!W7</f>
        <v>0</v>
      </c>
      <c r="F10" s="2">
        <f t="shared" ref="F10:F40" si="0">C10+D10+E10</f>
        <v>0</v>
      </c>
      <c r="G10" s="4">
        <f>Payments!X7</f>
        <v>0</v>
      </c>
      <c r="H10" s="4">
        <f>Payments!Y7</f>
        <v>0</v>
      </c>
      <c r="I10" s="4">
        <f>Payments!Z7</f>
        <v>0</v>
      </c>
      <c r="J10" s="2">
        <f t="shared" ref="J10:J40" si="1">G10+H10+I10</f>
        <v>0</v>
      </c>
      <c r="K10" s="4">
        <f>Payments!AA7</f>
        <v>0</v>
      </c>
      <c r="L10" s="4">
        <f>Payments!AB7</f>
        <v>0</v>
      </c>
      <c r="M10" s="4">
        <f>Payments!AC7</f>
        <v>0</v>
      </c>
      <c r="N10" s="2">
        <f t="shared" ref="N10:N40" si="2">SUM(K10:M10)</f>
        <v>0</v>
      </c>
      <c r="O10" s="4">
        <f>Payments!AD7</f>
        <v>0</v>
      </c>
      <c r="P10" s="4">
        <f>Payments!AE7</f>
        <v>0</v>
      </c>
      <c r="Q10" s="4">
        <f>Payments!AF7</f>
        <v>0</v>
      </c>
      <c r="R10" s="3">
        <f t="shared" ref="R10:R27" si="3">F10+J10+N10+O10+P10+Q10</f>
        <v>0</v>
      </c>
      <c r="U10" s="53"/>
    </row>
    <row r="11" spans="1:21" ht="15.75" x14ac:dyDescent="0.25">
      <c r="A11" s="133" t="s">
        <v>125</v>
      </c>
      <c r="B11" s="4"/>
      <c r="C11" s="4">
        <f>Payments!U8</f>
        <v>0</v>
      </c>
      <c r="D11" s="4">
        <f>Payments!V8</f>
        <v>0</v>
      </c>
      <c r="E11" s="4">
        <f>Payments!W8</f>
        <v>0</v>
      </c>
      <c r="F11" s="2">
        <f t="shared" si="0"/>
        <v>0</v>
      </c>
      <c r="G11" s="4">
        <f>Payments!X8</f>
        <v>0</v>
      </c>
      <c r="H11" s="4">
        <f>Payments!Y8</f>
        <v>0</v>
      </c>
      <c r="I11" s="4">
        <f>Payments!Z8</f>
        <v>0</v>
      </c>
      <c r="J11" s="2">
        <f t="shared" si="1"/>
        <v>0</v>
      </c>
      <c r="K11" s="4">
        <f>Payments!AA8</f>
        <v>0</v>
      </c>
      <c r="L11" s="4">
        <f>Payments!AB8</f>
        <v>0</v>
      </c>
      <c r="M11" s="4">
        <f>Payments!AC8</f>
        <v>0</v>
      </c>
      <c r="N11" s="2">
        <f t="shared" si="2"/>
        <v>0</v>
      </c>
      <c r="O11" s="4">
        <f>Payments!AD8</f>
        <v>0</v>
      </c>
      <c r="P11" s="4">
        <f>Payments!AE8</f>
        <v>0</v>
      </c>
      <c r="Q11" s="4">
        <f>Payments!AF8</f>
        <v>0</v>
      </c>
      <c r="R11" s="3">
        <f t="shared" si="3"/>
        <v>0</v>
      </c>
      <c r="U11" s="51"/>
    </row>
    <row r="12" spans="1:21" ht="15.75" x14ac:dyDescent="0.25">
      <c r="A12" s="133" t="s">
        <v>24</v>
      </c>
      <c r="B12" s="4"/>
      <c r="C12" s="4">
        <f>Payments!U9</f>
        <v>0</v>
      </c>
      <c r="D12" s="4">
        <f>Payments!V9</f>
        <v>0</v>
      </c>
      <c r="E12" s="4">
        <f>Payments!W9</f>
        <v>145</v>
      </c>
      <c r="F12" s="2">
        <f t="shared" si="0"/>
        <v>145</v>
      </c>
      <c r="G12" s="4">
        <f>Payments!X9</f>
        <v>0</v>
      </c>
      <c r="H12" s="4">
        <f>Payments!Y9</f>
        <v>0</v>
      </c>
      <c r="I12" s="4">
        <f>Payments!Z9</f>
        <v>0</v>
      </c>
      <c r="J12" s="2">
        <f t="shared" si="1"/>
        <v>0</v>
      </c>
      <c r="K12" s="4">
        <f>Payments!AA9</f>
        <v>0</v>
      </c>
      <c r="L12" s="4">
        <f>Payments!AB9</f>
        <v>0</v>
      </c>
      <c r="M12" s="4">
        <f>Payments!AC9</f>
        <v>0</v>
      </c>
      <c r="N12" s="2">
        <f t="shared" si="2"/>
        <v>0</v>
      </c>
      <c r="O12" s="4">
        <f>Payments!AD9</f>
        <v>0</v>
      </c>
      <c r="P12" s="4">
        <f>Payments!AE9</f>
        <v>0</v>
      </c>
      <c r="Q12" s="4">
        <f>Payments!AF9</f>
        <v>145</v>
      </c>
      <c r="R12" s="3">
        <f t="shared" si="3"/>
        <v>290</v>
      </c>
      <c r="U12" s="51"/>
    </row>
    <row r="13" spans="1:21" ht="15.75" x14ac:dyDescent="0.25">
      <c r="A13" s="133" t="s">
        <v>128</v>
      </c>
      <c r="B13" s="4"/>
      <c r="C13" s="4">
        <f>Payments!U10</f>
        <v>0</v>
      </c>
      <c r="D13" s="4">
        <f>Payments!V10</f>
        <v>0</v>
      </c>
      <c r="E13" s="4">
        <f>Payments!W10</f>
        <v>0</v>
      </c>
      <c r="F13" s="2">
        <f t="shared" si="0"/>
        <v>0</v>
      </c>
      <c r="G13" s="4">
        <f>Payments!X10</f>
        <v>0</v>
      </c>
      <c r="H13" s="4">
        <f>Payments!Y10</f>
        <v>0</v>
      </c>
      <c r="I13" s="4">
        <f>Payments!Z10</f>
        <v>0</v>
      </c>
      <c r="J13" s="2">
        <f t="shared" si="1"/>
        <v>0</v>
      </c>
      <c r="K13" s="4">
        <f>Payments!AA10</f>
        <v>0</v>
      </c>
      <c r="L13" s="4">
        <f>Payments!AB10</f>
        <v>0</v>
      </c>
      <c r="M13" s="4">
        <f>Payments!AC10</f>
        <v>0</v>
      </c>
      <c r="N13" s="2">
        <f t="shared" si="2"/>
        <v>0</v>
      </c>
      <c r="O13" s="4">
        <f>Payments!AD10</f>
        <v>0</v>
      </c>
      <c r="P13" s="4">
        <f>Payments!AE10</f>
        <v>0</v>
      </c>
      <c r="Q13" s="4">
        <f>Payments!AF10</f>
        <v>0</v>
      </c>
      <c r="R13" s="3">
        <f t="shared" si="3"/>
        <v>0</v>
      </c>
      <c r="U13" s="51"/>
    </row>
    <row r="14" spans="1:21" ht="15.75" x14ac:dyDescent="0.25">
      <c r="A14" s="133" t="s">
        <v>120</v>
      </c>
      <c r="B14" s="4"/>
      <c r="C14" s="4">
        <f>Payments!U11</f>
        <v>0</v>
      </c>
      <c r="D14" s="4">
        <f>Payments!V11</f>
        <v>0</v>
      </c>
      <c r="E14" s="4">
        <f>Payments!W11</f>
        <v>0</v>
      </c>
      <c r="F14" s="2">
        <f t="shared" si="0"/>
        <v>0</v>
      </c>
      <c r="G14" s="4">
        <f>Payments!X11</f>
        <v>75</v>
      </c>
      <c r="H14" s="4">
        <f>Payments!Y11</f>
        <v>0</v>
      </c>
      <c r="I14" s="4">
        <f>Payments!Z11</f>
        <v>0</v>
      </c>
      <c r="J14" s="2">
        <f t="shared" si="1"/>
        <v>75</v>
      </c>
      <c r="K14" s="4">
        <f>Payments!AA11</f>
        <v>0</v>
      </c>
      <c r="L14" s="4">
        <f>Payments!AB11</f>
        <v>0</v>
      </c>
      <c r="M14" s="4">
        <f>Payments!AC11</f>
        <v>0</v>
      </c>
      <c r="N14" s="2">
        <f t="shared" si="2"/>
        <v>0</v>
      </c>
      <c r="O14" s="4">
        <f>Payments!AD11</f>
        <v>0</v>
      </c>
      <c r="P14" s="4">
        <f>Payments!AE11</f>
        <v>0</v>
      </c>
      <c r="Q14" s="4">
        <f>Payments!AF11</f>
        <v>75</v>
      </c>
      <c r="R14" s="3">
        <f t="shared" si="3"/>
        <v>150</v>
      </c>
      <c r="U14" s="51"/>
    </row>
    <row r="15" spans="1:21" ht="15.75" x14ac:dyDescent="0.25">
      <c r="A15" s="133" t="s">
        <v>121</v>
      </c>
      <c r="B15" s="4"/>
      <c r="C15" s="4">
        <f>Payments!U12</f>
        <v>0</v>
      </c>
      <c r="D15" s="4">
        <f>Payments!V12</f>
        <v>0</v>
      </c>
      <c r="E15" s="4">
        <f>Payments!W12</f>
        <v>0</v>
      </c>
      <c r="F15" s="2">
        <f t="shared" si="0"/>
        <v>0</v>
      </c>
      <c r="G15" s="4">
        <f>Payments!X12</f>
        <v>130</v>
      </c>
      <c r="H15" s="4">
        <f>Payments!Y12</f>
        <v>0</v>
      </c>
      <c r="I15" s="4">
        <f>Payments!Z12</f>
        <v>0</v>
      </c>
      <c r="J15" s="2">
        <f t="shared" si="1"/>
        <v>130</v>
      </c>
      <c r="K15" s="4">
        <f>Payments!AA12</f>
        <v>0</v>
      </c>
      <c r="L15" s="4">
        <f>Payments!AB12</f>
        <v>0</v>
      </c>
      <c r="M15" s="4">
        <f>Payments!AC12</f>
        <v>0</v>
      </c>
      <c r="N15" s="2">
        <f t="shared" si="2"/>
        <v>0</v>
      </c>
      <c r="O15" s="4">
        <f>Payments!AD12</f>
        <v>0</v>
      </c>
      <c r="P15" s="4">
        <f>Payments!AE12</f>
        <v>0</v>
      </c>
      <c r="Q15" s="4">
        <f>Payments!AF12</f>
        <v>130</v>
      </c>
      <c r="R15" s="3">
        <f t="shared" si="3"/>
        <v>260</v>
      </c>
      <c r="U15" s="51"/>
    </row>
    <row r="16" spans="1:21" ht="15.75" x14ac:dyDescent="0.25">
      <c r="A16" s="133" t="s">
        <v>19</v>
      </c>
      <c r="B16" s="4"/>
      <c r="C16" s="4">
        <f>Payments!U13</f>
        <v>206.07</v>
      </c>
      <c r="D16" s="4">
        <f>Payments!V13</f>
        <v>206.07</v>
      </c>
      <c r="E16" s="4">
        <f>Payments!W13</f>
        <v>206.07</v>
      </c>
      <c r="F16" s="2">
        <f t="shared" si="0"/>
        <v>618.21</v>
      </c>
      <c r="G16" s="4">
        <f>Payments!X13</f>
        <v>206.07</v>
      </c>
      <c r="H16" s="4">
        <f>Payments!Y13</f>
        <v>206.07</v>
      </c>
      <c r="I16" s="4">
        <f>Payments!Z13</f>
        <v>206.07</v>
      </c>
      <c r="J16" s="2">
        <f t="shared" si="1"/>
        <v>618.21</v>
      </c>
      <c r="K16" s="4">
        <f>Payments!AA13</f>
        <v>206.07</v>
      </c>
      <c r="L16" s="4">
        <f>Payments!AB13</f>
        <v>0</v>
      </c>
      <c r="M16" s="4">
        <f>Payments!AC13</f>
        <v>0</v>
      </c>
      <c r="N16" s="2">
        <f t="shared" si="2"/>
        <v>206.07</v>
      </c>
      <c r="O16" s="4">
        <f>Payments!AD13</f>
        <v>0</v>
      </c>
      <c r="P16" s="4">
        <f>Payments!AE13</f>
        <v>0</v>
      </c>
      <c r="Q16" s="4">
        <f>Payments!AF13</f>
        <v>1442.4899999999998</v>
      </c>
      <c r="R16" s="3">
        <f t="shared" si="3"/>
        <v>2884.9799999999996</v>
      </c>
      <c r="U16" s="51"/>
    </row>
    <row r="17" spans="1:21" ht="15.75" x14ac:dyDescent="0.25">
      <c r="A17" s="133" t="s">
        <v>139</v>
      </c>
      <c r="B17" s="4"/>
      <c r="C17" s="4">
        <f>Payments!U14</f>
        <v>0</v>
      </c>
      <c r="D17" s="4">
        <f>Payments!V14</f>
        <v>0</v>
      </c>
      <c r="E17" s="4">
        <f>Payments!W14</f>
        <v>0</v>
      </c>
      <c r="F17" s="2">
        <f t="shared" si="0"/>
        <v>0</v>
      </c>
      <c r="G17" s="4">
        <f>Payments!X14</f>
        <v>0</v>
      </c>
      <c r="H17" s="4">
        <f>Payments!Y14</f>
        <v>0</v>
      </c>
      <c r="I17" s="4">
        <f>Payments!Z14</f>
        <v>0</v>
      </c>
      <c r="J17" s="2">
        <f t="shared" si="1"/>
        <v>0</v>
      </c>
      <c r="K17" s="4">
        <f>Payments!AA14</f>
        <v>0</v>
      </c>
      <c r="L17" s="4">
        <f>Payments!AB14</f>
        <v>0</v>
      </c>
      <c r="M17" s="4">
        <f>Payments!AC14</f>
        <v>0</v>
      </c>
      <c r="N17" s="2">
        <f t="shared" si="2"/>
        <v>0</v>
      </c>
      <c r="O17" s="4">
        <f>Payments!AD14</f>
        <v>0</v>
      </c>
      <c r="P17" s="4">
        <f>Payments!AE14</f>
        <v>0</v>
      </c>
      <c r="Q17" s="4">
        <f>Payments!AF14</f>
        <v>0</v>
      </c>
      <c r="R17" s="3">
        <f t="shared" si="3"/>
        <v>0</v>
      </c>
      <c r="U17" s="51"/>
    </row>
    <row r="18" spans="1:21" ht="15.75" x14ac:dyDescent="0.25">
      <c r="A18" s="133" t="s">
        <v>127</v>
      </c>
      <c r="B18" s="4"/>
      <c r="C18" s="4">
        <f>Payments!U15</f>
        <v>0</v>
      </c>
      <c r="D18" s="4">
        <f>Payments!V15</f>
        <v>0</v>
      </c>
      <c r="E18" s="4">
        <f>Payments!W15</f>
        <v>0</v>
      </c>
      <c r="F18" s="2">
        <f t="shared" si="0"/>
        <v>0</v>
      </c>
      <c r="G18" s="4">
        <f>Payments!X15</f>
        <v>0</v>
      </c>
      <c r="H18" s="4">
        <f>Payments!Y15</f>
        <v>0</v>
      </c>
      <c r="I18" s="4">
        <f>Payments!Z15</f>
        <v>0</v>
      </c>
      <c r="J18" s="2">
        <f t="shared" si="1"/>
        <v>0</v>
      </c>
      <c r="K18" s="4">
        <f>Payments!AA15</f>
        <v>0</v>
      </c>
      <c r="L18" s="4">
        <f>Payments!AB15</f>
        <v>0</v>
      </c>
      <c r="M18" s="4">
        <f>Payments!AC15</f>
        <v>0</v>
      </c>
      <c r="N18" s="2">
        <f t="shared" si="2"/>
        <v>0</v>
      </c>
      <c r="O18" s="4">
        <f>Payments!AD15</f>
        <v>0</v>
      </c>
      <c r="P18" s="4">
        <f>Payments!AE15</f>
        <v>0</v>
      </c>
      <c r="Q18" s="4">
        <f>Payments!AF15</f>
        <v>0</v>
      </c>
      <c r="R18" s="3">
        <f t="shared" si="3"/>
        <v>0</v>
      </c>
      <c r="U18" s="51"/>
    </row>
    <row r="19" spans="1:21" ht="15.75" x14ac:dyDescent="0.25">
      <c r="A19" s="133" t="s">
        <v>74</v>
      </c>
      <c r="B19" s="4"/>
      <c r="C19" s="4">
        <f>Payments!U16</f>
        <v>0</v>
      </c>
      <c r="D19" s="4">
        <f>Payments!V16</f>
        <v>0</v>
      </c>
      <c r="E19" s="4">
        <f>Payments!W16</f>
        <v>0</v>
      </c>
      <c r="F19" s="2">
        <f t="shared" si="0"/>
        <v>0</v>
      </c>
      <c r="G19" s="4">
        <f>Payments!X16</f>
        <v>0</v>
      </c>
      <c r="H19" s="4">
        <f>Payments!Y16</f>
        <v>0</v>
      </c>
      <c r="I19" s="4">
        <f>Payments!Z16</f>
        <v>0</v>
      </c>
      <c r="J19" s="2">
        <f t="shared" si="1"/>
        <v>0</v>
      </c>
      <c r="K19" s="4">
        <f>Payments!AA16</f>
        <v>0</v>
      </c>
      <c r="L19" s="4">
        <f>Payments!AB16</f>
        <v>0</v>
      </c>
      <c r="M19" s="4">
        <f>Payments!AC16</f>
        <v>0</v>
      </c>
      <c r="N19" s="2">
        <f t="shared" si="2"/>
        <v>0</v>
      </c>
      <c r="O19" s="4">
        <f>Payments!AD16</f>
        <v>0</v>
      </c>
      <c r="P19" s="4">
        <f>Payments!AE16</f>
        <v>0</v>
      </c>
      <c r="Q19" s="4">
        <f>Payments!AF16</f>
        <v>0</v>
      </c>
      <c r="R19" s="3">
        <f t="shared" si="3"/>
        <v>0</v>
      </c>
      <c r="U19" s="51"/>
    </row>
    <row r="20" spans="1:21" ht="15.75" x14ac:dyDescent="0.25">
      <c r="A20" s="133" t="s">
        <v>20</v>
      </c>
      <c r="B20" s="4"/>
      <c r="C20" s="4">
        <f>Payments!U17</f>
        <v>136.80000000000001</v>
      </c>
      <c r="D20" s="4">
        <f>Payments!V17</f>
        <v>136.80000000000001</v>
      </c>
      <c r="E20" s="4">
        <f>Payments!W17</f>
        <v>136.80000000000001</v>
      </c>
      <c r="F20" s="2">
        <f t="shared" si="0"/>
        <v>410.40000000000003</v>
      </c>
      <c r="G20" s="4">
        <f>Payments!X17</f>
        <v>136.80000000000001</v>
      </c>
      <c r="H20" s="4">
        <f>Payments!Y17</f>
        <v>136.80000000000001</v>
      </c>
      <c r="I20" s="4">
        <f>Payments!Z17</f>
        <v>136.80000000000001</v>
      </c>
      <c r="J20" s="2">
        <f t="shared" si="1"/>
        <v>410.40000000000003</v>
      </c>
      <c r="K20" s="4">
        <f>Payments!AA17</f>
        <v>136.80000000000001</v>
      </c>
      <c r="L20" s="4">
        <f>Payments!AB17</f>
        <v>0</v>
      </c>
      <c r="M20" s="4">
        <f>Payments!AC17</f>
        <v>0</v>
      </c>
      <c r="N20" s="2">
        <f t="shared" si="2"/>
        <v>136.80000000000001</v>
      </c>
      <c r="O20" s="4">
        <f>Payments!AD17</f>
        <v>0</v>
      </c>
      <c r="P20" s="4">
        <f>Payments!AE17</f>
        <v>0</v>
      </c>
      <c r="Q20" s="4">
        <f>Payments!AF17</f>
        <v>957.59999999999991</v>
      </c>
      <c r="R20" s="3">
        <f t="shared" si="3"/>
        <v>1915.2</v>
      </c>
      <c r="U20" s="51"/>
    </row>
    <row r="21" spans="1:21" ht="15.75" x14ac:dyDescent="0.25">
      <c r="A21" s="133" t="s">
        <v>23</v>
      </c>
      <c r="B21" s="4"/>
      <c r="C21" s="4">
        <f>Payments!U18</f>
        <v>0</v>
      </c>
      <c r="D21" s="4">
        <f>Payments!V18</f>
        <v>0</v>
      </c>
      <c r="E21" s="4">
        <f>Payments!W18</f>
        <v>0</v>
      </c>
      <c r="F21" s="2">
        <f t="shared" si="0"/>
        <v>0</v>
      </c>
      <c r="G21" s="4">
        <f>Payments!X18</f>
        <v>0</v>
      </c>
      <c r="H21" s="4">
        <f>Payments!Y18</f>
        <v>0</v>
      </c>
      <c r="I21" s="4">
        <f>Payments!Z18</f>
        <v>381.52</v>
      </c>
      <c r="J21" s="2">
        <f t="shared" si="1"/>
        <v>381.52</v>
      </c>
      <c r="K21" s="4">
        <f>Payments!AA18</f>
        <v>0</v>
      </c>
      <c r="L21" s="4">
        <f>Payments!AB18</f>
        <v>0</v>
      </c>
      <c r="M21" s="4">
        <f>Payments!AC18</f>
        <v>0</v>
      </c>
      <c r="N21" s="2">
        <f t="shared" si="2"/>
        <v>0</v>
      </c>
      <c r="O21" s="4">
        <f>Payments!AD18</f>
        <v>0</v>
      </c>
      <c r="P21" s="4">
        <f>Payments!AE18</f>
        <v>0</v>
      </c>
      <c r="Q21" s="4">
        <f>Payments!AF18</f>
        <v>381.52</v>
      </c>
      <c r="R21" s="3">
        <f t="shared" si="3"/>
        <v>763.04</v>
      </c>
      <c r="U21" s="51"/>
    </row>
    <row r="22" spans="1:21" ht="15.75" x14ac:dyDescent="0.25">
      <c r="A22" s="133" t="s">
        <v>137</v>
      </c>
      <c r="B22" s="4"/>
      <c r="C22" s="4">
        <f>Payments!U19</f>
        <v>0</v>
      </c>
      <c r="D22" s="4">
        <f>Payments!V19</f>
        <v>0</v>
      </c>
      <c r="E22" s="4">
        <f>Payments!W19</f>
        <v>0</v>
      </c>
      <c r="F22" s="2">
        <f t="shared" si="0"/>
        <v>0</v>
      </c>
      <c r="G22" s="4">
        <f>Payments!X19</f>
        <v>0</v>
      </c>
      <c r="H22" s="4">
        <f>Payments!Y19</f>
        <v>0</v>
      </c>
      <c r="I22" s="4">
        <f>Payments!Z19</f>
        <v>0</v>
      </c>
      <c r="J22" s="2">
        <f t="shared" si="1"/>
        <v>0</v>
      </c>
      <c r="K22" s="4">
        <f>Payments!AA19</f>
        <v>241</v>
      </c>
      <c r="L22" s="4">
        <f>Payments!AB19</f>
        <v>0</v>
      </c>
      <c r="M22" s="4">
        <f>Payments!AC19</f>
        <v>0</v>
      </c>
      <c r="N22" s="2">
        <f t="shared" si="2"/>
        <v>241</v>
      </c>
      <c r="O22" s="4">
        <f>Payments!AD19</f>
        <v>0</v>
      </c>
      <c r="P22" s="4">
        <f>Payments!AE19</f>
        <v>0</v>
      </c>
      <c r="Q22" s="4">
        <f>Payments!AF19</f>
        <v>241</v>
      </c>
      <c r="R22" s="3">
        <f t="shared" si="3"/>
        <v>482</v>
      </c>
      <c r="U22" s="51"/>
    </row>
    <row r="23" spans="1:21" ht="15.75" customHeight="1" x14ac:dyDescent="0.25">
      <c r="A23" s="133" t="s">
        <v>138</v>
      </c>
      <c r="B23" s="4"/>
      <c r="C23" s="4">
        <f>Payments!U20</f>
        <v>0</v>
      </c>
      <c r="D23" s="4">
        <f>Payments!V20</f>
        <v>0</v>
      </c>
      <c r="E23" s="4">
        <f>Payments!W20</f>
        <v>0</v>
      </c>
      <c r="F23" s="2">
        <f t="shared" si="0"/>
        <v>0</v>
      </c>
      <c r="G23" s="4">
        <f>Payments!X20</f>
        <v>0</v>
      </c>
      <c r="H23" s="4">
        <f>Payments!Y20</f>
        <v>0</v>
      </c>
      <c r="I23" s="4">
        <f>Payments!Z20</f>
        <v>0</v>
      </c>
      <c r="J23" s="2">
        <f t="shared" si="1"/>
        <v>0</v>
      </c>
      <c r="K23" s="4">
        <f>Payments!AA20</f>
        <v>2889.6</v>
      </c>
      <c r="L23" s="4">
        <f>Payments!AB20</f>
        <v>0</v>
      </c>
      <c r="M23" s="4">
        <f>Payments!AC20</f>
        <v>0</v>
      </c>
      <c r="N23" s="2">
        <f t="shared" si="2"/>
        <v>2889.6</v>
      </c>
      <c r="O23" s="4">
        <f>Payments!AD20</f>
        <v>0</v>
      </c>
      <c r="P23" s="4">
        <f>Payments!AE20</f>
        <v>0</v>
      </c>
      <c r="Q23" s="4">
        <f>Payments!AF20</f>
        <v>2889.6</v>
      </c>
      <c r="R23" s="3">
        <f t="shared" si="3"/>
        <v>5779.2</v>
      </c>
      <c r="U23" s="51"/>
    </row>
    <row r="24" spans="1:21" ht="15.75" customHeight="1" x14ac:dyDescent="0.25">
      <c r="A24" s="133" t="s">
        <v>27</v>
      </c>
      <c r="B24" s="4"/>
      <c r="C24" s="4">
        <f>Payments!U21</f>
        <v>0</v>
      </c>
      <c r="D24" s="4">
        <f>Payments!V21</f>
        <v>0</v>
      </c>
      <c r="E24" s="4">
        <f>Payments!W21</f>
        <v>0</v>
      </c>
      <c r="F24" s="2">
        <f t="shared" si="0"/>
        <v>0</v>
      </c>
      <c r="G24" s="4">
        <f>Payments!X21</f>
        <v>43</v>
      </c>
      <c r="H24" s="4">
        <f>Payments!Y21</f>
        <v>7</v>
      </c>
      <c r="I24" s="4">
        <f>Payments!Z21</f>
        <v>0</v>
      </c>
      <c r="J24" s="2">
        <f t="shared" si="1"/>
        <v>50</v>
      </c>
      <c r="K24" s="4">
        <f>Payments!AA21</f>
        <v>0</v>
      </c>
      <c r="L24" s="4">
        <f>Payments!AB21</f>
        <v>0</v>
      </c>
      <c r="M24" s="4">
        <f>Payments!AC21</f>
        <v>0</v>
      </c>
      <c r="N24" s="2">
        <f t="shared" si="2"/>
        <v>0</v>
      </c>
      <c r="O24" s="4">
        <f>Payments!AD21</f>
        <v>0</v>
      </c>
      <c r="P24" s="4">
        <f>Payments!AE21</f>
        <v>0</v>
      </c>
      <c r="Q24" s="4">
        <f>Payments!AF21</f>
        <v>50</v>
      </c>
      <c r="R24" s="3">
        <f t="shared" si="3"/>
        <v>100</v>
      </c>
      <c r="U24" s="54"/>
    </row>
    <row r="25" spans="1:21" ht="15.75" customHeight="1" x14ac:dyDescent="0.25">
      <c r="A25" s="133" t="s">
        <v>21</v>
      </c>
      <c r="B25" s="4"/>
      <c r="C25" s="4">
        <f>Payments!U22</f>
        <v>0</v>
      </c>
      <c r="D25" s="4">
        <f>Payments!V22</f>
        <v>0</v>
      </c>
      <c r="E25" s="4">
        <f>Payments!W22</f>
        <v>0</v>
      </c>
      <c r="F25" s="2">
        <f t="shared" si="0"/>
        <v>0</v>
      </c>
      <c r="G25" s="4">
        <f>Payments!X22</f>
        <v>0</v>
      </c>
      <c r="H25" s="4">
        <f>Payments!Y22</f>
        <v>0</v>
      </c>
      <c r="I25" s="4">
        <f>Payments!Z22</f>
        <v>0</v>
      </c>
      <c r="J25" s="2">
        <f t="shared" si="1"/>
        <v>0</v>
      </c>
      <c r="K25" s="4">
        <f>Payments!AA22</f>
        <v>0</v>
      </c>
      <c r="L25" s="4">
        <f>Payments!AB22</f>
        <v>0</v>
      </c>
      <c r="M25" s="4">
        <f>Payments!AC22</f>
        <v>0</v>
      </c>
      <c r="N25" s="2">
        <f t="shared" si="2"/>
        <v>0</v>
      </c>
      <c r="O25" s="4">
        <f>Payments!AD22</f>
        <v>0</v>
      </c>
      <c r="P25" s="4">
        <f>Payments!AE22</f>
        <v>0</v>
      </c>
      <c r="Q25" s="4">
        <f>Payments!AF22</f>
        <v>0</v>
      </c>
      <c r="R25" s="3">
        <f t="shared" si="3"/>
        <v>0</v>
      </c>
      <c r="U25" s="51"/>
    </row>
    <row r="26" spans="1:21" ht="15.75" customHeight="1" x14ac:dyDescent="0.25">
      <c r="A26" s="133" t="s">
        <v>119</v>
      </c>
      <c r="B26" s="4"/>
      <c r="C26" s="4">
        <f>Payments!U23</f>
        <v>11.5</v>
      </c>
      <c r="D26" s="4">
        <f>Payments!V23</f>
        <v>11.5</v>
      </c>
      <c r="E26" s="4">
        <f>Payments!W23</f>
        <v>11.5</v>
      </c>
      <c r="F26" s="2">
        <f t="shared" si="0"/>
        <v>34.5</v>
      </c>
      <c r="G26" s="4">
        <f>Payments!X23</f>
        <v>11.5</v>
      </c>
      <c r="H26" s="4">
        <f>Payments!Y23</f>
        <v>11.5</v>
      </c>
      <c r="I26" s="4">
        <f>Payments!Z23</f>
        <v>11.5</v>
      </c>
      <c r="J26" s="2">
        <f t="shared" si="1"/>
        <v>34.5</v>
      </c>
      <c r="K26" s="4">
        <f>Payments!AA23</f>
        <v>11.5</v>
      </c>
      <c r="L26" s="4">
        <f>Payments!AB23</f>
        <v>0</v>
      </c>
      <c r="M26" s="4">
        <f>Payments!AC23</f>
        <v>0</v>
      </c>
      <c r="N26" s="2">
        <f t="shared" si="2"/>
        <v>11.5</v>
      </c>
      <c r="O26" s="4">
        <f>Payments!AD23</f>
        <v>0</v>
      </c>
      <c r="P26" s="4">
        <f>Payments!AE23</f>
        <v>0</v>
      </c>
      <c r="Q26" s="4">
        <f>Payments!AF23</f>
        <v>80.5</v>
      </c>
      <c r="R26" s="3">
        <f t="shared" si="3"/>
        <v>161</v>
      </c>
      <c r="U26" s="51"/>
    </row>
    <row r="27" spans="1:21" ht="15.75" customHeight="1" x14ac:dyDescent="0.25">
      <c r="A27" s="133" t="s">
        <v>28</v>
      </c>
      <c r="B27" s="4"/>
      <c r="C27" s="4">
        <f>Payments!U24</f>
        <v>0</v>
      </c>
      <c r="D27" s="4">
        <f>Payments!V24</f>
        <v>0</v>
      </c>
      <c r="E27" s="4">
        <f>Payments!W24</f>
        <v>0</v>
      </c>
      <c r="F27" s="2">
        <f t="shared" si="0"/>
        <v>0</v>
      </c>
      <c r="G27" s="4">
        <f>Payments!X24</f>
        <v>0</v>
      </c>
      <c r="H27" s="4">
        <f>Payments!Y24</f>
        <v>0</v>
      </c>
      <c r="I27" s="4">
        <f>Payments!Z24</f>
        <v>0</v>
      </c>
      <c r="J27" s="2">
        <f t="shared" si="1"/>
        <v>0</v>
      </c>
      <c r="K27" s="4">
        <f>Payments!AA24</f>
        <v>0</v>
      </c>
      <c r="L27" s="4">
        <f>Payments!AB24</f>
        <v>0</v>
      </c>
      <c r="M27" s="4">
        <f>Payments!AC24</f>
        <v>0</v>
      </c>
      <c r="N27" s="2">
        <f t="shared" si="2"/>
        <v>0</v>
      </c>
      <c r="O27" s="4">
        <f>Payments!AD24</f>
        <v>0</v>
      </c>
      <c r="P27" s="4">
        <f>Payments!AE24</f>
        <v>0</v>
      </c>
      <c r="Q27" s="4">
        <f>Payments!AF24</f>
        <v>0</v>
      </c>
      <c r="R27" s="3">
        <f t="shared" si="3"/>
        <v>0</v>
      </c>
      <c r="U27" s="51"/>
    </row>
    <row r="28" spans="1:21" ht="15.75" customHeight="1" x14ac:dyDescent="0.25">
      <c r="A28" s="133" t="s">
        <v>123</v>
      </c>
      <c r="B28" s="4"/>
      <c r="C28" s="4">
        <f>Payments!U25</f>
        <v>0</v>
      </c>
      <c r="D28" s="4">
        <f>Payments!V25</f>
        <v>0</v>
      </c>
      <c r="E28" s="4">
        <f>Payments!W25</f>
        <v>0</v>
      </c>
      <c r="F28" s="2">
        <f t="shared" si="0"/>
        <v>0</v>
      </c>
      <c r="G28" s="4">
        <f>Payments!X25</f>
        <v>0</v>
      </c>
      <c r="H28" s="4">
        <f>Payments!Y25</f>
        <v>0</v>
      </c>
      <c r="I28" s="4">
        <f>Payments!Z25</f>
        <v>0</v>
      </c>
      <c r="J28" s="2">
        <f t="shared" si="1"/>
        <v>0</v>
      </c>
      <c r="K28" s="4">
        <f>Payments!AA25</f>
        <v>0</v>
      </c>
      <c r="L28" s="4">
        <f>Payments!AB25</f>
        <v>0</v>
      </c>
      <c r="M28" s="4">
        <f>Payments!AC25</f>
        <v>0</v>
      </c>
      <c r="N28" s="2">
        <f t="shared" si="2"/>
        <v>0</v>
      </c>
      <c r="O28" s="4">
        <f>Payments!AD25</f>
        <v>0</v>
      </c>
      <c r="P28" s="4">
        <f>Payments!AE25</f>
        <v>0</v>
      </c>
      <c r="Q28" s="4">
        <f>Payments!AF25</f>
        <v>0</v>
      </c>
      <c r="R28" s="3">
        <f t="shared" ref="R28:R40" si="4">F28+J28+N28+O28+P24+Q26</f>
        <v>80.5</v>
      </c>
      <c r="U28" s="51"/>
    </row>
    <row r="29" spans="1:21" ht="15.75" customHeight="1" x14ac:dyDescent="0.25">
      <c r="A29" s="133" t="s">
        <v>132</v>
      </c>
      <c r="B29" s="4"/>
      <c r="C29" s="4">
        <f>Payments!U26</f>
        <v>0</v>
      </c>
      <c r="D29" s="4">
        <f>Payments!V26</f>
        <v>0</v>
      </c>
      <c r="E29" s="4">
        <f>Payments!W26</f>
        <v>0</v>
      </c>
      <c r="F29" s="2">
        <f t="shared" si="0"/>
        <v>0</v>
      </c>
      <c r="G29" s="4">
        <f>Payments!X26</f>
        <v>0</v>
      </c>
      <c r="H29" s="4">
        <f>Payments!Y26</f>
        <v>0</v>
      </c>
      <c r="I29" s="4">
        <f>Payments!Z26</f>
        <v>0</v>
      </c>
      <c r="J29" s="2">
        <f t="shared" si="1"/>
        <v>0</v>
      </c>
      <c r="K29" s="4">
        <f>Payments!AA26</f>
        <v>1884.73</v>
      </c>
      <c r="L29" s="4">
        <f>Payments!AB26</f>
        <v>0</v>
      </c>
      <c r="M29" s="4">
        <f>Payments!AC26</f>
        <v>0</v>
      </c>
      <c r="N29" s="2">
        <f t="shared" si="2"/>
        <v>1884.73</v>
      </c>
      <c r="O29" s="4">
        <f>Payments!AD26</f>
        <v>0</v>
      </c>
      <c r="P29" s="4">
        <f>Payments!AE26</f>
        <v>0</v>
      </c>
      <c r="Q29" s="4">
        <f>Payments!AF26</f>
        <v>1884.73</v>
      </c>
      <c r="R29" s="3">
        <f t="shared" si="4"/>
        <v>1884.73</v>
      </c>
      <c r="U29" s="51"/>
    </row>
    <row r="30" spans="1:21" ht="15.75" customHeight="1" x14ac:dyDescent="0.25">
      <c r="A30" s="133" t="s">
        <v>26</v>
      </c>
      <c r="B30" s="4"/>
      <c r="C30" s="4">
        <f>Payments!U27</f>
        <v>0</v>
      </c>
      <c r="D30" s="4">
        <f>Payments!V27</f>
        <v>0</v>
      </c>
      <c r="E30" s="4">
        <f>Payments!W27</f>
        <v>24</v>
      </c>
      <c r="F30" s="2">
        <f t="shared" si="0"/>
        <v>24</v>
      </c>
      <c r="G30" s="4">
        <f>Payments!X27</f>
        <v>24</v>
      </c>
      <c r="H30" s="4">
        <f>Payments!Y27</f>
        <v>0</v>
      </c>
      <c r="I30" s="4">
        <f>Payments!Z27</f>
        <v>0</v>
      </c>
      <c r="J30" s="2">
        <f t="shared" si="1"/>
        <v>24</v>
      </c>
      <c r="K30" s="4">
        <f>Payments!AA27</f>
        <v>24</v>
      </c>
      <c r="L30" s="4">
        <f>Payments!AB27</f>
        <v>0</v>
      </c>
      <c r="M30" s="4">
        <f>Payments!AC27</f>
        <v>0</v>
      </c>
      <c r="N30" s="2">
        <f t="shared" si="2"/>
        <v>24</v>
      </c>
      <c r="O30" s="4">
        <f>Payments!AD27</f>
        <v>0</v>
      </c>
      <c r="P30" s="4">
        <f>Payments!AE27</f>
        <v>0</v>
      </c>
      <c r="Q30" s="4">
        <f>Payments!AF27</f>
        <v>72</v>
      </c>
      <c r="R30" s="3">
        <f t="shared" si="4"/>
        <v>72</v>
      </c>
      <c r="U30" s="51"/>
    </row>
    <row r="31" spans="1:21" ht="15.75" customHeight="1" x14ac:dyDescent="0.25">
      <c r="A31" s="133" t="s">
        <v>129</v>
      </c>
      <c r="B31" s="4"/>
      <c r="C31" s="4">
        <f>Payments!U28</f>
        <v>0</v>
      </c>
      <c r="D31" s="4">
        <f>Payments!V28</f>
        <v>0</v>
      </c>
      <c r="E31" s="4">
        <f>Payments!W28</f>
        <v>0</v>
      </c>
      <c r="F31" s="2">
        <f t="shared" si="0"/>
        <v>0</v>
      </c>
      <c r="G31" s="4">
        <f>Payments!X28</f>
        <v>0</v>
      </c>
      <c r="H31" s="4">
        <f>Payments!Y28</f>
        <v>0</v>
      </c>
      <c r="I31" s="4">
        <f>Payments!Z28</f>
        <v>0</v>
      </c>
      <c r="J31" s="2">
        <f t="shared" si="1"/>
        <v>0</v>
      </c>
      <c r="K31" s="4">
        <f>Payments!AA28</f>
        <v>0</v>
      </c>
      <c r="L31" s="4">
        <f>Payments!AB28</f>
        <v>0</v>
      </c>
      <c r="M31" s="4">
        <f>Payments!AC28</f>
        <v>0</v>
      </c>
      <c r="N31" s="2">
        <f t="shared" si="2"/>
        <v>0</v>
      </c>
      <c r="O31" s="4">
        <f>Payments!AD28</f>
        <v>0</v>
      </c>
      <c r="P31" s="4">
        <f>Payments!AE28</f>
        <v>0</v>
      </c>
      <c r="Q31" s="4">
        <f>Payments!AF28</f>
        <v>0</v>
      </c>
      <c r="R31" s="3">
        <f t="shared" si="4"/>
        <v>1884.73</v>
      </c>
      <c r="U31" s="51"/>
    </row>
    <row r="32" spans="1:21" ht="15.75" customHeight="1" x14ac:dyDescent="0.25">
      <c r="A32" s="133" t="s">
        <v>122</v>
      </c>
      <c r="B32" s="4"/>
      <c r="C32" s="4">
        <f>Payments!U29</f>
        <v>0</v>
      </c>
      <c r="D32" s="4">
        <f>Payments!V29</f>
        <v>0</v>
      </c>
      <c r="E32" s="4">
        <f>Payments!W29</f>
        <v>0</v>
      </c>
      <c r="F32" s="2">
        <f t="shared" si="0"/>
        <v>0</v>
      </c>
      <c r="G32" s="4">
        <f>Payments!X29</f>
        <v>33.43</v>
      </c>
      <c r="H32" s="4">
        <f>Payments!Y29</f>
        <v>0</v>
      </c>
      <c r="I32" s="4">
        <f>Payments!Z29</f>
        <v>0</v>
      </c>
      <c r="J32" s="2">
        <f t="shared" si="1"/>
        <v>33.43</v>
      </c>
      <c r="K32" s="4">
        <f>Payments!AA29</f>
        <v>0</v>
      </c>
      <c r="L32" s="4">
        <f>Payments!AB29</f>
        <v>0</v>
      </c>
      <c r="M32" s="4">
        <f>Payments!AC29</f>
        <v>0</v>
      </c>
      <c r="N32" s="2">
        <f t="shared" si="2"/>
        <v>0</v>
      </c>
      <c r="O32" s="4">
        <f>Payments!AD29</f>
        <v>0</v>
      </c>
      <c r="P32" s="4">
        <f>Payments!AE29</f>
        <v>0</v>
      </c>
      <c r="Q32" s="4">
        <f>Payments!AF29</f>
        <v>33.43</v>
      </c>
      <c r="R32" s="3">
        <f t="shared" si="4"/>
        <v>105.43</v>
      </c>
      <c r="U32" s="51"/>
    </row>
    <row r="33" spans="1:22" ht="15.75" customHeight="1" x14ac:dyDescent="0.25">
      <c r="A33" s="133" t="s">
        <v>130</v>
      </c>
      <c r="B33" s="4"/>
      <c r="C33" s="4">
        <f>Payments!U30</f>
        <v>0</v>
      </c>
      <c r="D33" s="4">
        <f>Payments!V30</f>
        <v>0</v>
      </c>
      <c r="E33" s="4">
        <f>Payments!W30</f>
        <v>0</v>
      </c>
      <c r="F33" s="2">
        <f t="shared" si="0"/>
        <v>0</v>
      </c>
      <c r="G33" s="4">
        <f>Payments!X30</f>
        <v>0</v>
      </c>
      <c r="H33" s="4">
        <f>Payments!Y30</f>
        <v>0</v>
      </c>
      <c r="I33" s="4">
        <f>Payments!Z30</f>
        <v>0</v>
      </c>
      <c r="J33" s="2">
        <f t="shared" si="1"/>
        <v>0</v>
      </c>
      <c r="K33" s="4">
        <f>Payments!AA30</f>
        <v>0</v>
      </c>
      <c r="L33" s="4">
        <f>Payments!AB30</f>
        <v>0</v>
      </c>
      <c r="M33" s="4">
        <f>Payments!AC30</f>
        <v>0</v>
      </c>
      <c r="N33" s="2">
        <f t="shared" si="2"/>
        <v>0</v>
      </c>
      <c r="O33" s="4">
        <f>Payments!AD30</f>
        <v>0</v>
      </c>
      <c r="P33" s="4">
        <f>Payments!AE30</f>
        <v>0</v>
      </c>
      <c r="Q33" s="4">
        <f>Payments!AF30</f>
        <v>0</v>
      </c>
      <c r="R33" s="3">
        <f t="shared" si="4"/>
        <v>0</v>
      </c>
      <c r="U33" s="51"/>
    </row>
    <row r="34" spans="1:22" ht="15.75" customHeight="1" x14ac:dyDescent="0.25">
      <c r="A34" s="133" t="s">
        <v>124</v>
      </c>
      <c r="B34" s="4"/>
      <c r="C34" s="4">
        <f>Payments!U31</f>
        <v>0</v>
      </c>
      <c r="D34" s="4">
        <f>Payments!V31</f>
        <v>0</v>
      </c>
      <c r="E34" s="4">
        <f>Payments!W31</f>
        <v>0</v>
      </c>
      <c r="F34" s="2">
        <f t="shared" si="0"/>
        <v>0</v>
      </c>
      <c r="G34" s="4">
        <f>Payments!X31</f>
        <v>0</v>
      </c>
      <c r="H34" s="4">
        <f>Payments!Y31</f>
        <v>0</v>
      </c>
      <c r="I34" s="4">
        <f>Payments!Z31</f>
        <v>0</v>
      </c>
      <c r="J34" s="2">
        <f t="shared" si="1"/>
        <v>0</v>
      </c>
      <c r="K34" s="4">
        <f>Payments!AA31</f>
        <v>0</v>
      </c>
      <c r="L34" s="4">
        <f>Payments!AB31</f>
        <v>0</v>
      </c>
      <c r="M34" s="4">
        <f>Payments!AC31</f>
        <v>0</v>
      </c>
      <c r="N34" s="2">
        <f t="shared" si="2"/>
        <v>0</v>
      </c>
      <c r="O34" s="4">
        <f>Payments!AD31</f>
        <v>0</v>
      </c>
      <c r="P34" s="4">
        <f>Payments!AE31</f>
        <v>0</v>
      </c>
      <c r="Q34" s="4">
        <f>Payments!AF31</f>
        <v>0</v>
      </c>
      <c r="R34" s="3">
        <f t="shared" si="4"/>
        <v>33.43</v>
      </c>
      <c r="U34" s="51"/>
    </row>
    <row r="35" spans="1:22" ht="15.75" customHeight="1" x14ac:dyDescent="0.25">
      <c r="A35" s="133" t="s">
        <v>133</v>
      </c>
      <c r="B35" s="4"/>
      <c r="C35" s="4">
        <f>Payments!U32</f>
        <v>0</v>
      </c>
      <c r="D35" s="4">
        <f>Payments!V32</f>
        <v>0</v>
      </c>
      <c r="E35" s="4">
        <f>Payments!W32</f>
        <v>0</v>
      </c>
      <c r="F35" s="2">
        <f t="shared" si="0"/>
        <v>0</v>
      </c>
      <c r="G35" s="4">
        <f>Payments!X32</f>
        <v>0</v>
      </c>
      <c r="H35" s="4">
        <f>Payments!Y32</f>
        <v>0</v>
      </c>
      <c r="I35" s="4">
        <f>Payments!Z32</f>
        <v>0</v>
      </c>
      <c r="J35" s="2">
        <f t="shared" si="1"/>
        <v>0</v>
      </c>
      <c r="K35" s="4">
        <f>Payments!AA32</f>
        <v>0</v>
      </c>
      <c r="L35" s="4">
        <f>Payments!AB32</f>
        <v>0</v>
      </c>
      <c r="M35" s="4">
        <f>Payments!AC32</f>
        <v>0</v>
      </c>
      <c r="N35" s="2">
        <f t="shared" si="2"/>
        <v>0</v>
      </c>
      <c r="O35" s="4">
        <f>Payments!AD32</f>
        <v>0</v>
      </c>
      <c r="P35" s="4">
        <f>Payments!AE32</f>
        <v>0</v>
      </c>
      <c r="Q35" s="4">
        <f>Payments!AF32</f>
        <v>0</v>
      </c>
      <c r="R35" s="3">
        <f t="shared" si="4"/>
        <v>0</v>
      </c>
      <c r="U35" s="51"/>
    </row>
    <row r="36" spans="1:22" ht="15.75" customHeight="1" x14ac:dyDescent="0.25">
      <c r="A36" s="133" t="s">
        <v>134</v>
      </c>
      <c r="B36" s="4"/>
      <c r="C36" s="4">
        <f>Payments!U33</f>
        <v>0</v>
      </c>
      <c r="D36" s="4">
        <f>Payments!V33</f>
        <v>0</v>
      </c>
      <c r="E36" s="4">
        <f>Payments!W33</f>
        <v>0</v>
      </c>
      <c r="F36" s="2">
        <f t="shared" si="0"/>
        <v>0</v>
      </c>
      <c r="G36" s="4">
        <f>Payments!X33</f>
        <v>0</v>
      </c>
      <c r="H36" s="4">
        <f>Payments!Y33</f>
        <v>0</v>
      </c>
      <c r="I36" s="4">
        <f>Payments!Z33</f>
        <v>0</v>
      </c>
      <c r="J36" s="2">
        <f t="shared" si="1"/>
        <v>0</v>
      </c>
      <c r="K36" s="4">
        <f>Payments!AA33</f>
        <v>69.959999999999994</v>
      </c>
      <c r="L36" s="4">
        <f>Payments!AB33</f>
        <v>0</v>
      </c>
      <c r="M36" s="4">
        <f>Payments!AC33</f>
        <v>0</v>
      </c>
      <c r="N36" s="2">
        <f t="shared" si="2"/>
        <v>69.959999999999994</v>
      </c>
      <c r="O36" s="4">
        <f>Payments!AD33</f>
        <v>0</v>
      </c>
      <c r="P36" s="4">
        <f>Payments!AE33</f>
        <v>0</v>
      </c>
      <c r="Q36" s="4">
        <f>Payments!AF33</f>
        <v>69.959999999999994</v>
      </c>
      <c r="R36" s="3">
        <f t="shared" si="4"/>
        <v>69.959999999999994</v>
      </c>
      <c r="U36" s="51"/>
    </row>
    <row r="37" spans="1:22" ht="15.75" customHeight="1" x14ac:dyDescent="0.25">
      <c r="A37" s="133" t="s">
        <v>126</v>
      </c>
      <c r="B37" s="4"/>
      <c r="C37" s="4">
        <f>Payments!U34</f>
        <v>0</v>
      </c>
      <c r="D37" s="4">
        <f>Payments!V34</f>
        <v>0</v>
      </c>
      <c r="E37" s="4">
        <f>Payments!W34</f>
        <v>0</v>
      </c>
      <c r="F37" s="2">
        <f t="shared" si="0"/>
        <v>0</v>
      </c>
      <c r="G37" s="4">
        <f>Payments!X34</f>
        <v>0</v>
      </c>
      <c r="H37" s="4">
        <f>Payments!Y34</f>
        <v>0</v>
      </c>
      <c r="I37" s="4">
        <f>Payments!Z34</f>
        <v>0</v>
      </c>
      <c r="J37" s="2">
        <f t="shared" si="1"/>
        <v>0</v>
      </c>
      <c r="K37" s="4">
        <f>Payments!AA34</f>
        <v>0</v>
      </c>
      <c r="L37" s="4">
        <f>Payments!AB34</f>
        <v>0</v>
      </c>
      <c r="M37" s="4">
        <f>Payments!AC34</f>
        <v>0</v>
      </c>
      <c r="N37" s="2">
        <f t="shared" si="2"/>
        <v>0</v>
      </c>
      <c r="O37" s="4">
        <f>Payments!AD34</f>
        <v>0</v>
      </c>
      <c r="P37" s="4">
        <f>Payments!AE34</f>
        <v>0</v>
      </c>
      <c r="Q37" s="4">
        <f>Payments!AF34</f>
        <v>0</v>
      </c>
      <c r="R37" s="3">
        <f t="shared" si="4"/>
        <v>0</v>
      </c>
      <c r="U37" s="51"/>
    </row>
    <row r="38" spans="1:22" ht="15.75" customHeight="1" x14ac:dyDescent="0.25">
      <c r="A38" s="133" t="s">
        <v>22</v>
      </c>
      <c r="B38" s="4"/>
      <c r="C38" s="4">
        <f>Payments!U35</f>
        <v>0</v>
      </c>
      <c r="D38" s="4">
        <f>Payments!V35</f>
        <v>0</v>
      </c>
      <c r="E38" s="4">
        <f>Payments!W35</f>
        <v>180</v>
      </c>
      <c r="F38" s="2">
        <f t="shared" si="0"/>
        <v>180</v>
      </c>
      <c r="G38" s="4">
        <f>Payments!X35</f>
        <v>0</v>
      </c>
      <c r="H38" s="4">
        <f>Payments!Y35</f>
        <v>0</v>
      </c>
      <c r="I38" s="4">
        <f>Payments!Z35</f>
        <v>0</v>
      </c>
      <c r="J38" s="2">
        <f t="shared" si="1"/>
        <v>0</v>
      </c>
      <c r="K38" s="4">
        <f>Payments!AA35</f>
        <v>0</v>
      </c>
      <c r="L38" s="4">
        <f>Payments!AB35</f>
        <v>0</v>
      </c>
      <c r="M38" s="4">
        <f>Payments!AC35</f>
        <v>0</v>
      </c>
      <c r="N38" s="2">
        <f t="shared" si="2"/>
        <v>0</v>
      </c>
      <c r="O38" s="4">
        <f>Payments!AD35</f>
        <v>0</v>
      </c>
      <c r="P38" s="4">
        <f>Payments!AE35</f>
        <v>0</v>
      </c>
      <c r="Q38" s="4">
        <f>Payments!AF35</f>
        <v>180</v>
      </c>
      <c r="R38" s="3">
        <f t="shared" si="4"/>
        <v>249.95999999999998</v>
      </c>
      <c r="U38" s="51"/>
    </row>
    <row r="39" spans="1:22" ht="15.75" customHeight="1" x14ac:dyDescent="0.25">
      <c r="A39" s="51" t="s">
        <v>137</v>
      </c>
      <c r="B39" s="4"/>
      <c r="C39" s="4">
        <f>Payments!U36</f>
        <v>0</v>
      </c>
      <c r="D39" s="4">
        <f>Payments!V36</f>
        <v>0</v>
      </c>
      <c r="E39" s="4">
        <f>Payments!W36</f>
        <v>0</v>
      </c>
      <c r="F39" s="2">
        <f t="shared" si="0"/>
        <v>0</v>
      </c>
      <c r="G39" s="4">
        <f>Payments!X36</f>
        <v>0</v>
      </c>
      <c r="H39" s="4">
        <f>Payments!Y36</f>
        <v>0</v>
      </c>
      <c r="I39" s="4">
        <f>Payments!Z36</f>
        <v>0</v>
      </c>
      <c r="J39" s="2">
        <f t="shared" si="1"/>
        <v>0</v>
      </c>
      <c r="K39" s="4">
        <f>Payments!AA36</f>
        <v>0</v>
      </c>
      <c r="L39" s="4">
        <f>Payments!AB36</f>
        <v>0</v>
      </c>
      <c r="M39" s="4">
        <f>Payments!AC36</f>
        <v>0</v>
      </c>
      <c r="N39" s="2">
        <f t="shared" si="2"/>
        <v>0</v>
      </c>
      <c r="O39" s="4">
        <f>Payments!AD36</f>
        <v>0</v>
      </c>
      <c r="P39" s="4">
        <f>Payments!AE36</f>
        <v>0</v>
      </c>
      <c r="Q39" s="4">
        <f>Payments!AF36</f>
        <v>0</v>
      </c>
      <c r="R39" s="3">
        <f t="shared" si="4"/>
        <v>0</v>
      </c>
      <c r="U39" s="51"/>
    </row>
    <row r="40" spans="1:22" ht="15.75" customHeight="1" x14ac:dyDescent="0.25">
      <c r="A40" s="51" t="s">
        <v>139</v>
      </c>
      <c r="B40" s="4"/>
      <c r="C40" s="4">
        <f>Payments!U37</f>
        <v>0</v>
      </c>
      <c r="D40" s="4">
        <f>Payments!V37</f>
        <v>0</v>
      </c>
      <c r="E40" s="4">
        <f>Payments!W37</f>
        <v>0</v>
      </c>
      <c r="F40" s="2">
        <f t="shared" si="0"/>
        <v>0</v>
      </c>
      <c r="G40" s="4">
        <f>Payments!X37</f>
        <v>0</v>
      </c>
      <c r="H40" s="4">
        <f>Payments!Y37</f>
        <v>0</v>
      </c>
      <c r="I40" s="4">
        <f>Payments!Z37</f>
        <v>0</v>
      </c>
      <c r="J40" s="2">
        <f t="shared" si="1"/>
        <v>0</v>
      </c>
      <c r="K40" s="4">
        <f>Payments!AA37</f>
        <v>0</v>
      </c>
      <c r="L40" s="4">
        <f>Payments!AB37</f>
        <v>0</v>
      </c>
      <c r="M40" s="4">
        <f>Payments!AC37</f>
        <v>0</v>
      </c>
      <c r="N40" s="2">
        <f t="shared" si="2"/>
        <v>0</v>
      </c>
      <c r="O40" s="4">
        <f>Payments!AD37</f>
        <v>0</v>
      </c>
      <c r="P40" s="4">
        <f>Payments!AE37</f>
        <v>0</v>
      </c>
      <c r="Q40" s="4">
        <f>Payments!AF37</f>
        <v>0</v>
      </c>
      <c r="R40" s="3">
        <f t="shared" si="4"/>
        <v>180</v>
      </c>
      <c r="U40" s="51"/>
    </row>
    <row r="41" spans="1:22" ht="15.75" customHeight="1" x14ac:dyDescent="0.25">
      <c r="A41" s="10" t="s">
        <v>29</v>
      </c>
      <c r="B41" s="10"/>
      <c r="C41" s="10">
        <f>SUM(C9:C40)</f>
        <v>354.37</v>
      </c>
      <c r="D41" s="10">
        <f>SUM(D9:D40)</f>
        <v>354.37</v>
      </c>
      <c r="E41" s="10">
        <f>SUM(E9:E40)</f>
        <v>703.37</v>
      </c>
      <c r="F41" s="2">
        <f>C41+D41+E41</f>
        <v>1412.1100000000001</v>
      </c>
      <c r="G41" s="10">
        <f>SUM(G9:G40)</f>
        <v>659.8</v>
      </c>
      <c r="H41" s="10">
        <f>SUM(H9:H40)</f>
        <v>361.37</v>
      </c>
      <c r="I41" s="10">
        <f>SUM(I9:I40)</f>
        <v>735.89</v>
      </c>
      <c r="J41" s="2">
        <f>F41+G41+H41+I41</f>
        <v>3169.1699999999996</v>
      </c>
      <c r="K41" s="10">
        <f>SUM(K9:K40)</f>
        <v>5463.66</v>
      </c>
      <c r="L41" s="10">
        <f>SUM(L9:L40)</f>
        <v>0</v>
      </c>
      <c r="M41" s="10">
        <f>SUM(M9:M40)</f>
        <v>0</v>
      </c>
      <c r="N41" s="2">
        <f>J41+K41+L41+M41</f>
        <v>8632.83</v>
      </c>
      <c r="O41" s="10">
        <f>SUM(O9:O40)</f>
        <v>0</v>
      </c>
      <c r="P41" s="10">
        <f>SUM(P9:P40)</f>
        <v>0</v>
      </c>
      <c r="Q41" s="10">
        <f>SUM(Q9:Q40)</f>
        <v>8632.8299999999981</v>
      </c>
      <c r="R41" s="3">
        <f>N41+O41+P41+Q41</f>
        <v>17265.659999999996</v>
      </c>
      <c r="S41" s="75"/>
      <c r="T41" s="76"/>
      <c r="U41" s="30"/>
      <c r="V41" s="31"/>
    </row>
    <row r="42" spans="1:22" ht="15.75" customHeight="1" x14ac:dyDescent="0.25">
      <c r="A42" s="1"/>
      <c r="B42" s="4"/>
      <c r="C42" s="4"/>
      <c r="D42" s="4"/>
      <c r="E42" s="4"/>
      <c r="F42" s="2"/>
      <c r="G42" s="4"/>
      <c r="H42" s="4"/>
      <c r="I42" s="4"/>
      <c r="J42" s="2"/>
      <c r="K42" s="4"/>
      <c r="L42" s="4"/>
      <c r="M42" s="4"/>
      <c r="N42" s="2"/>
      <c r="O42" s="4"/>
      <c r="P42" s="4"/>
      <c r="Q42" s="4"/>
      <c r="R42" s="3"/>
      <c r="S42" s="75"/>
      <c r="T42" s="77"/>
      <c r="U42" s="24"/>
      <c r="V42" s="31"/>
    </row>
    <row r="43" spans="1:22" ht="15.75" customHeight="1" x14ac:dyDescent="0.25">
      <c r="A43" s="1" t="s">
        <v>30</v>
      </c>
      <c r="B43" s="4"/>
      <c r="C43" s="4"/>
      <c r="D43" s="4"/>
      <c r="E43" s="4"/>
      <c r="F43" s="2"/>
      <c r="G43" s="4"/>
      <c r="H43" s="4"/>
      <c r="I43" s="4"/>
      <c r="J43" s="2">
        <f t="shared" ref="J43:J48" si="5">F43+G43+H43+I43</f>
        <v>0</v>
      </c>
      <c r="K43" s="4"/>
      <c r="L43" s="4"/>
      <c r="M43" s="4"/>
      <c r="N43" s="2">
        <f t="shared" ref="N43:N48" si="6">J43+K43+L43+M43</f>
        <v>0</v>
      </c>
      <c r="O43" s="4"/>
      <c r="P43" s="4"/>
      <c r="Q43" s="4"/>
      <c r="R43" s="3">
        <f t="shared" ref="R43:R48" si="7">N43+O43+P43+Q43</f>
        <v>0</v>
      </c>
      <c r="S43" s="75"/>
      <c r="T43" s="123"/>
      <c r="U43" s="30"/>
      <c r="V43" s="31"/>
    </row>
    <row r="44" spans="1:22" ht="15.75" customHeight="1" x14ac:dyDescent="0.25">
      <c r="A44" s="4" t="s">
        <v>31</v>
      </c>
      <c r="B44" s="4"/>
      <c r="C44" s="6">
        <f>Receipts!E5</f>
        <v>11873</v>
      </c>
      <c r="D44" s="4"/>
      <c r="E44" s="4"/>
      <c r="F44" s="2">
        <f t="shared" ref="F44:F48" si="8">C44+D44+E44</f>
        <v>11873</v>
      </c>
      <c r="G44" s="4"/>
      <c r="H44" s="4"/>
      <c r="I44" s="8"/>
      <c r="J44" s="2">
        <f t="shared" si="5"/>
        <v>11873</v>
      </c>
      <c r="K44" s="4"/>
      <c r="L44" s="4"/>
      <c r="M44" s="4"/>
      <c r="N44" s="2">
        <f t="shared" si="6"/>
        <v>11873</v>
      </c>
      <c r="O44" s="4"/>
      <c r="P44" s="4"/>
      <c r="Q44" s="4"/>
      <c r="R44" s="3">
        <f t="shared" si="7"/>
        <v>11873</v>
      </c>
      <c r="S44" s="75"/>
      <c r="T44" s="30"/>
      <c r="U44" s="30"/>
      <c r="V44" s="31"/>
    </row>
    <row r="45" spans="1:22" ht="15.75" customHeight="1" x14ac:dyDescent="0.25">
      <c r="A45" s="4" t="s">
        <v>32</v>
      </c>
      <c r="B45" s="4"/>
      <c r="C45" s="6">
        <v>0.15</v>
      </c>
      <c r="D45" s="6">
        <v>0.24</v>
      </c>
      <c r="E45" s="6">
        <v>0.24</v>
      </c>
      <c r="F45" s="2">
        <f t="shared" si="8"/>
        <v>0.63</v>
      </c>
      <c r="G45" s="6">
        <v>0.24</v>
      </c>
      <c r="H45" s="6">
        <v>0.24</v>
      </c>
      <c r="I45" s="6">
        <v>0.23</v>
      </c>
      <c r="J45" s="2">
        <f t="shared" si="5"/>
        <v>1.3399999999999999</v>
      </c>
      <c r="K45" s="6">
        <v>0.22</v>
      </c>
      <c r="L45" s="6"/>
      <c r="M45" s="6"/>
      <c r="N45" s="2">
        <f t="shared" si="6"/>
        <v>1.5599999999999998</v>
      </c>
      <c r="O45" s="6"/>
      <c r="P45" s="6"/>
      <c r="Q45" s="6"/>
      <c r="R45" s="3">
        <f t="shared" si="7"/>
        <v>1.5599999999999998</v>
      </c>
      <c r="S45" s="75"/>
      <c r="T45" s="30"/>
      <c r="U45" s="30"/>
      <c r="V45" s="31"/>
    </row>
    <row r="46" spans="1:22" ht="15.75" customHeight="1" x14ac:dyDescent="0.25">
      <c r="A46" s="4" t="s">
        <v>33</v>
      </c>
      <c r="B46" s="4"/>
      <c r="C46" s="4"/>
      <c r="D46" s="6"/>
      <c r="E46" s="6"/>
      <c r="F46" s="2">
        <f t="shared" si="8"/>
        <v>0</v>
      </c>
      <c r="G46" s="4"/>
      <c r="H46" s="4"/>
      <c r="I46" s="4"/>
      <c r="J46" s="2">
        <f t="shared" si="5"/>
        <v>0</v>
      </c>
      <c r="K46" s="4">
        <v>496.45</v>
      </c>
      <c r="L46" s="4"/>
      <c r="M46" s="4"/>
      <c r="N46" s="2">
        <f t="shared" si="6"/>
        <v>496.45</v>
      </c>
      <c r="O46" s="4"/>
      <c r="P46" s="4"/>
      <c r="Q46" s="4"/>
      <c r="R46" s="3">
        <f t="shared" si="7"/>
        <v>496.45</v>
      </c>
      <c r="S46" s="75"/>
      <c r="T46" s="76"/>
      <c r="U46" s="30"/>
      <c r="V46" s="31"/>
    </row>
    <row r="47" spans="1:22" ht="15.75" customHeight="1" x14ac:dyDescent="0.25">
      <c r="A47" s="4" t="s">
        <v>34</v>
      </c>
      <c r="B47" s="4"/>
      <c r="C47" s="4"/>
      <c r="D47" s="4"/>
      <c r="E47" s="4"/>
      <c r="F47" s="2">
        <f t="shared" si="8"/>
        <v>0</v>
      </c>
      <c r="G47" s="4"/>
      <c r="H47" s="4"/>
      <c r="I47" s="4"/>
      <c r="J47" s="2">
        <f t="shared" si="5"/>
        <v>0</v>
      </c>
      <c r="K47" s="4"/>
      <c r="L47" s="4"/>
      <c r="M47" s="4"/>
      <c r="N47" s="2">
        <f t="shared" si="6"/>
        <v>0</v>
      </c>
      <c r="O47" s="4"/>
      <c r="P47" s="4"/>
      <c r="Q47" s="4"/>
      <c r="R47" s="3">
        <f t="shared" si="7"/>
        <v>0</v>
      </c>
      <c r="S47" s="75"/>
      <c r="T47" s="30"/>
      <c r="U47" s="30"/>
      <c r="V47" s="31"/>
    </row>
    <row r="48" spans="1:22" ht="15.75" customHeight="1" x14ac:dyDescent="0.25">
      <c r="A48" s="4" t="s">
        <v>35</v>
      </c>
      <c r="B48" s="4"/>
      <c r="C48" s="4"/>
      <c r="D48" s="4"/>
      <c r="E48" s="4"/>
      <c r="F48" s="2">
        <f t="shared" si="8"/>
        <v>0</v>
      </c>
      <c r="G48" s="4"/>
      <c r="H48" s="4"/>
      <c r="I48" s="4"/>
      <c r="J48" s="2">
        <f t="shared" si="5"/>
        <v>0</v>
      </c>
      <c r="K48" s="11"/>
      <c r="L48" s="4"/>
      <c r="M48" s="4"/>
      <c r="N48" s="2">
        <f t="shared" si="6"/>
        <v>0</v>
      </c>
      <c r="O48" s="4"/>
      <c r="P48" s="4"/>
      <c r="Q48" s="4"/>
      <c r="R48" s="3">
        <f t="shared" si="7"/>
        <v>0</v>
      </c>
      <c r="S48" s="75"/>
      <c r="T48" s="30"/>
      <c r="U48" s="30"/>
      <c r="V48" s="31"/>
    </row>
    <row r="49" spans="1:22" ht="15.75" customHeight="1" x14ac:dyDescent="0.25">
      <c r="A49" s="4"/>
      <c r="B49" s="4"/>
      <c r="C49" s="4"/>
      <c r="D49" s="4"/>
      <c r="E49" s="4"/>
      <c r="F49" s="2"/>
      <c r="G49" s="4"/>
      <c r="H49" s="4"/>
      <c r="I49" s="4"/>
      <c r="J49" s="2"/>
      <c r="K49" s="4"/>
      <c r="L49" s="4"/>
      <c r="M49" s="4"/>
      <c r="N49" s="2"/>
      <c r="O49" s="4"/>
      <c r="P49" s="4"/>
      <c r="Q49" s="4"/>
      <c r="R49" s="3"/>
      <c r="S49" s="75"/>
      <c r="T49" s="33"/>
      <c r="U49" s="33"/>
      <c r="V49" s="31"/>
    </row>
    <row r="50" spans="1:22" ht="15.75" customHeight="1" x14ac:dyDescent="0.25">
      <c r="A50" s="10" t="s">
        <v>36</v>
      </c>
      <c r="B50" s="10"/>
      <c r="C50" s="10">
        <f t="shared" ref="C50:D50" si="9">SUM(C44:C49)</f>
        <v>11873.15</v>
      </c>
      <c r="D50" s="10">
        <f t="shared" si="9"/>
        <v>0.24</v>
      </c>
      <c r="E50" s="10">
        <f>SUM(E44:E49)</f>
        <v>0.24</v>
      </c>
      <c r="F50" s="2">
        <f>C50+D50+E50</f>
        <v>11873.63</v>
      </c>
      <c r="G50" s="10">
        <f>SUM(G44:G49)</f>
        <v>0.24</v>
      </c>
      <c r="H50" s="10">
        <f>SUM(H45:H49)</f>
        <v>0.24</v>
      </c>
      <c r="I50" s="10">
        <f>SUM(I44:I49)</f>
        <v>0.23</v>
      </c>
      <c r="J50" s="2">
        <f>F50+G50+H50+I50</f>
        <v>11874.339999999998</v>
      </c>
      <c r="K50" s="10">
        <f t="shared" ref="K50:M50" si="10">SUM(K44:K49)</f>
        <v>496.67</v>
      </c>
      <c r="L50" s="10">
        <f t="shared" si="10"/>
        <v>0</v>
      </c>
      <c r="M50" s="10">
        <f t="shared" si="10"/>
        <v>0</v>
      </c>
      <c r="N50" s="2">
        <f>J50+K50+L50+M50</f>
        <v>12371.009999999998</v>
      </c>
      <c r="O50" s="10">
        <f t="shared" ref="O50:Q50" si="11">SUM(O43:O47)</f>
        <v>0</v>
      </c>
      <c r="P50" s="10">
        <f t="shared" si="11"/>
        <v>0</v>
      </c>
      <c r="Q50" s="10">
        <f t="shared" si="11"/>
        <v>0</v>
      </c>
      <c r="R50" s="12">
        <f>N50+O50+P50+Q50</f>
        <v>12371.009999999998</v>
      </c>
      <c r="S50" s="75"/>
      <c r="T50" s="30"/>
      <c r="U50" s="30"/>
      <c r="V50" s="31"/>
    </row>
    <row r="51" spans="1:2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3"/>
      <c r="S51" s="75"/>
      <c r="T51" s="123"/>
      <c r="U51" s="123"/>
      <c r="V51" s="31"/>
    </row>
    <row r="52" spans="1:22" ht="15.75" customHeight="1" x14ac:dyDescent="0.25">
      <c r="A52" s="1" t="s">
        <v>37</v>
      </c>
      <c r="B52" s="1"/>
      <c r="C52" s="1">
        <f>C3+C4-C41+C50</f>
        <v>30268.309999999998</v>
      </c>
      <c r="D52" s="1">
        <f>C52-D41+D50</f>
        <v>29914.18</v>
      </c>
      <c r="E52" s="1">
        <f>D52-E41+E50</f>
        <v>29211.050000000003</v>
      </c>
      <c r="F52" s="1"/>
      <c r="G52" s="1">
        <f>E52-G41+G50</f>
        <v>28551.490000000005</v>
      </c>
      <c r="H52" s="1">
        <f>G52-H41+H50</f>
        <v>28190.360000000008</v>
      </c>
      <c r="I52" s="1">
        <f>H52-I41+I50</f>
        <v>27454.700000000008</v>
      </c>
      <c r="J52" s="1"/>
      <c r="K52" s="1">
        <f>I52-K41+K50</f>
        <v>22487.710000000006</v>
      </c>
      <c r="L52" s="1">
        <f>K52-L41+L50</f>
        <v>22487.710000000006</v>
      </c>
      <c r="M52" s="1">
        <f>L52-M41+M50</f>
        <v>22487.710000000006</v>
      </c>
      <c r="N52" s="1"/>
      <c r="O52" s="1">
        <f>M52-O41+O50</f>
        <v>22487.710000000006</v>
      </c>
      <c r="P52" s="1">
        <f>O52-P41+P50</f>
        <v>22487.710000000006</v>
      </c>
      <c r="Q52" s="1">
        <f>P52-Q41+Q50</f>
        <v>13854.880000000008</v>
      </c>
      <c r="R52" s="13">
        <f>Q52</f>
        <v>13854.880000000008</v>
      </c>
      <c r="S52" s="75"/>
      <c r="T52" s="30"/>
      <c r="U52" s="30"/>
      <c r="V52" s="31"/>
    </row>
    <row r="53" spans="1:22" ht="15.75" customHeight="1" x14ac:dyDescent="0.25">
      <c r="A53" s="4"/>
      <c r="B53" s="4"/>
      <c r="C53" s="4"/>
      <c r="D53" s="4"/>
      <c r="E53" s="4"/>
      <c r="F53" s="4"/>
      <c r="G53" s="4"/>
      <c r="H53" s="4"/>
      <c r="I53" s="7"/>
      <c r="J53" s="4"/>
      <c r="K53" s="4"/>
      <c r="L53" s="4"/>
      <c r="M53" s="4"/>
      <c r="N53" s="2"/>
      <c r="O53" s="4"/>
      <c r="P53" s="4"/>
      <c r="Q53" s="4"/>
      <c r="R53" s="5"/>
      <c r="S53" s="75"/>
      <c r="T53" s="30"/>
      <c r="U53" s="30"/>
      <c r="V53" s="31"/>
    </row>
    <row r="54" spans="1:22" ht="15.75" customHeight="1" x14ac:dyDescent="0.25">
      <c r="A54" s="1" t="s">
        <v>38</v>
      </c>
      <c r="B54" s="4"/>
      <c r="C54" s="4"/>
      <c r="D54" s="4"/>
      <c r="E54" s="4"/>
      <c r="F54" s="4"/>
      <c r="G54" s="4"/>
      <c r="H54" s="4"/>
      <c r="I54" s="7"/>
      <c r="J54" s="4"/>
      <c r="K54" s="4"/>
      <c r="L54" s="4"/>
      <c r="M54" s="4"/>
      <c r="N54" s="2"/>
      <c r="O54" s="4"/>
      <c r="P54" s="4"/>
      <c r="Q54" s="4"/>
      <c r="R54" s="5"/>
    </row>
    <row r="55" spans="1:22" ht="15.75" customHeight="1" x14ac:dyDescent="0.25">
      <c r="A55" s="4" t="s">
        <v>39</v>
      </c>
      <c r="C55" s="6">
        <v>1255.23</v>
      </c>
      <c r="D55" s="6">
        <v>900.86</v>
      </c>
      <c r="E55" s="6">
        <v>197.49</v>
      </c>
      <c r="F55" s="4"/>
      <c r="G55" s="6">
        <v>537.69000000000005</v>
      </c>
      <c r="H55" s="6">
        <v>1176.32</v>
      </c>
      <c r="I55" s="6">
        <v>440.43</v>
      </c>
      <c r="J55" s="4"/>
      <c r="K55" s="6">
        <v>1473.22</v>
      </c>
      <c r="L55" s="6"/>
      <c r="M55" s="14"/>
      <c r="N55" s="2"/>
      <c r="O55" s="14"/>
      <c r="P55" s="6"/>
      <c r="Q55" s="6"/>
      <c r="R55" s="5"/>
    </row>
    <row r="56" spans="1:22" ht="15.75" customHeight="1" x14ac:dyDescent="0.25">
      <c r="A56" s="4" t="s">
        <v>40</v>
      </c>
      <c r="B56" s="4"/>
      <c r="C56" s="6"/>
      <c r="D56" s="6"/>
      <c r="E56" s="6"/>
      <c r="F56" s="4"/>
      <c r="G56" s="6"/>
      <c r="H56" s="6"/>
      <c r="I56" s="6"/>
      <c r="J56" s="4"/>
      <c r="K56" s="6"/>
      <c r="L56" s="6"/>
      <c r="M56" s="6"/>
      <c r="N56" s="2"/>
      <c r="O56" s="6"/>
      <c r="P56" s="6"/>
      <c r="Q56" s="6"/>
      <c r="R56" s="5"/>
    </row>
    <row r="57" spans="1:22" ht="15.75" customHeight="1" x14ac:dyDescent="0.25">
      <c r="A57" s="4" t="s">
        <v>41</v>
      </c>
      <c r="B57" s="4"/>
      <c r="C57" s="6">
        <v>29013.08</v>
      </c>
      <c r="D57" s="6">
        <v>29013.32</v>
      </c>
      <c r="E57" s="6">
        <v>29013.56</v>
      </c>
      <c r="F57" s="4"/>
      <c r="G57" s="6">
        <v>28013.8</v>
      </c>
      <c r="H57" s="6">
        <v>27014.04</v>
      </c>
      <c r="I57" s="6">
        <v>27014.27</v>
      </c>
      <c r="J57" s="4"/>
      <c r="K57" s="6">
        <v>21014.49</v>
      </c>
      <c r="L57" s="6"/>
      <c r="M57" s="6"/>
      <c r="N57" s="2"/>
      <c r="O57" s="6"/>
      <c r="P57" s="6"/>
      <c r="Q57" s="6"/>
      <c r="R57" s="5"/>
    </row>
    <row r="58" spans="1:22" ht="15.75" customHeight="1" x14ac:dyDescent="0.25">
      <c r="A58" s="4" t="s">
        <v>42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9"/>
      <c r="N58" s="2"/>
      <c r="O58" s="4"/>
      <c r="P58" s="4"/>
      <c r="Q58" s="4"/>
      <c r="R58" s="5"/>
    </row>
    <row r="59" spans="1:22" ht="15.75" customHeight="1" x14ac:dyDescent="0.25">
      <c r="A59" s="1" t="s">
        <v>43</v>
      </c>
      <c r="B59" s="1"/>
      <c r="C59" s="1">
        <f>SUM(C55:C58)</f>
        <v>30268.31</v>
      </c>
      <c r="D59" s="1">
        <f>SUM(D55:D58)</f>
        <v>29914.18</v>
      </c>
      <c r="E59" s="1">
        <f t="shared" ref="E59" si="12">SUM(E55:E58)</f>
        <v>29211.050000000003</v>
      </c>
      <c r="F59" s="1"/>
      <c r="G59" s="1">
        <f>SUM(G55:G58)</f>
        <v>28551.489999999998</v>
      </c>
      <c r="H59" s="1">
        <f t="shared" ref="H59:I59" si="13">SUM(H55:H58)</f>
        <v>28190.36</v>
      </c>
      <c r="I59" s="1">
        <f t="shared" si="13"/>
        <v>27454.7</v>
      </c>
      <c r="J59" s="1"/>
      <c r="K59" s="1">
        <f t="shared" ref="K59:O59" si="14">SUM(K55:K58)</f>
        <v>22487.710000000003</v>
      </c>
      <c r="L59" s="1">
        <f t="shared" si="14"/>
        <v>0</v>
      </c>
      <c r="M59" s="1">
        <f t="shared" si="14"/>
        <v>0</v>
      </c>
      <c r="N59" s="1"/>
      <c r="O59" s="1">
        <f t="shared" si="14"/>
        <v>0</v>
      </c>
      <c r="P59" s="1">
        <f t="shared" ref="P59" si="15">SUM(P55:P58)</f>
        <v>0</v>
      </c>
      <c r="Q59" s="1">
        <f>SUM(Q54:Q57)-Q58</f>
        <v>0</v>
      </c>
      <c r="R59" s="1"/>
    </row>
    <row r="60" spans="1:22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"/>
      <c r="O60" s="4"/>
      <c r="P60" s="4"/>
      <c r="Q60" s="4"/>
      <c r="R60" s="5"/>
    </row>
    <row r="61" spans="1:22" ht="15.75" customHeight="1" x14ac:dyDescent="0.25">
      <c r="A61" s="116" t="s">
        <v>148</v>
      </c>
      <c r="C61" s="117">
        <f>C52-C59</f>
        <v>0</v>
      </c>
      <c r="D61" s="117">
        <f>D52-D59</f>
        <v>0</v>
      </c>
      <c r="E61" s="117">
        <f>E52-E59</f>
        <v>0</v>
      </c>
      <c r="G61" s="117">
        <f>G52-G59</f>
        <v>0</v>
      </c>
      <c r="H61" s="117">
        <f>H52-H59</f>
        <v>0</v>
      </c>
      <c r="I61" s="117">
        <f>I52-I59</f>
        <v>0</v>
      </c>
      <c r="K61" s="117">
        <f>K52-K59</f>
        <v>0</v>
      </c>
      <c r="L61" s="117">
        <f>L52-L59</f>
        <v>22487.710000000006</v>
      </c>
      <c r="M61" s="117">
        <f>M52-M59</f>
        <v>22487.710000000006</v>
      </c>
      <c r="O61" s="117">
        <f>O52-O59</f>
        <v>22487.710000000006</v>
      </c>
      <c r="P61" s="117">
        <f>P52-P59</f>
        <v>22487.710000000006</v>
      </c>
      <c r="Q61" s="117">
        <f>Q52-Q59</f>
        <v>13854.880000000008</v>
      </c>
    </row>
    <row r="62" spans="1:22" ht="15.75" customHeight="1" x14ac:dyDescent="0.25"/>
    <row r="63" spans="1:22" ht="15.75" customHeight="1" x14ac:dyDescent="0.25"/>
    <row r="64" spans="1:22" ht="15.75" customHeight="1" x14ac:dyDescent="0.25">
      <c r="C64" s="4"/>
    </row>
    <row r="65" spans="3:3" ht="15.75" customHeight="1" x14ac:dyDescent="0.25">
      <c r="C65" s="117"/>
    </row>
    <row r="66" spans="3:3" ht="15.75" customHeight="1" x14ac:dyDescent="0.25"/>
    <row r="67" spans="3:3" ht="15.75" customHeight="1" x14ac:dyDescent="0.25"/>
    <row r="68" spans="3:3" ht="15.75" customHeight="1" x14ac:dyDescent="0.25"/>
    <row r="69" spans="3:3" ht="15.75" customHeight="1" x14ac:dyDescent="0.25"/>
    <row r="70" spans="3:3" ht="15.75" customHeight="1" x14ac:dyDescent="0.25"/>
    <row r="71" spans="3:3" ht="15.75" customHeight="1" x14ac:dyDescent="0.25"/>
    <row r="72" spans="3:3" ht="15.75" customHeight="1" x14ac:dyDescent="0.25"/>
    <row r="73" spans="3:3" ht="15.75" customHeight="1" x14ac:dyDescent="0.25"/>
    <row r="74" spans="3:3" ht="15.75" customHeight="1" x14ac:dyDescent="0.25"/>
    <row r="75" spans="3:3" ht="15.75" customHeight="1" x14ac:dyDescent="0.25"/>
    <row r="76" spans="3:3" ht="15.75" customHeight="1" x14ac:dyDescent="0.25"/>
    <row r="77" spans="3:3" ht="15.75" customHeight="1" x14ac:dyDescent="0.25"/>
    <row r="78" spans="3:3" ht="15.75" customHeight="1" x14ac:dyDescent="0.25"/>
    <row r="79" spans="3:3" ht="15.75" customHeight="1" x14ac:dyDescent="0.25"/>
    <row r="80" spans="3: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paperSize="9" scale="61" orientation="landscape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zoomScale="70" zoomScaleNormal="70" workbookViewId="0">
      <selection activeCell="H27" sqref="H27"/>
    </sheetView>
  </sheetViews>
  <sheetFormatPr defaultRowHeight="15" x14ac:dyDescent="0.25"/>
  <cols>
    <col min="1" max="1" width="13.7109375" bestFit="1" customWidth="1"/>
    <col min="2" max="2" width="11.85546875" bestFit="1" customWidth="1"/>
    <col min="3" max="3" width="13.5703125" bestFit="1" customWidth="1"/>
    <col min="4" max="4" width="13.5703125" style="45" customWidth="1"/>
  </cols>
  <sheetData>
    <row r="1" spans="1:29" s="50" customFormat="1" x14ac:dyDescent="0.25">
      <c r="B1" s="157" t="s">
        <v>136</v>
      </c>
      <c r="C1" s="155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s="50" customForma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45" customFormat="1" ht="21.75" customHeight="1" x14ac:dyDescent="0.25">
      <c r="A3" s="29" t="s">
        <v>61</v>
      </c>
      <c r="B3" s="29" t="s">
        <v>62</v>
      </c>
      <c r="C3" s="29" t="s">
        <v>88</v>
      </c>
      <c r="D3" s="49" t="s">
        <v>89</v>
      </c>
    </row>
    <row r="4" spans="1:29" ht="15.75" x14ac:dyDescent="0.25">
      <c r="A4" s="109">
        <v>44386</v>
      </c>
      <c r="B4" s="52"/>
      <c r="C4" s="69">
        <v>1000</v>
      </c>
      <c r="D4" s="69">
        <v>-1000</v>
      </c>
    </row>
    <row r="5" spans="1:29" ht="15.75" x14ac:dyDescent="0.25">
      <c r="A5" s="109">
        <v>44426</v>
      </c>
      <c r="B5" s="52"/>
      <c r="C5" s="69">
        <v>1000</v>
      </c>
      <c r="D5" s="69">
        <v>-1000</v>
      </c>
      <c r="E5" t="s">
        <v>216</v>
      </c>
    </row>
    <row r="6" spans="1:29" ht="15.75" x14ac:dyDescent="0.25">
      <c r="A6" s="109">
        <v>44470</v>
      </c>
      <c r="B6" s="52"/>
      <c r="C6" s="69">
        <v>2000</v>
      </c>
      <c r="D6" s="69">
        <f>-C6</f>
        <v>-2000</v>
      </c>
    </row>
    <row r="7" spans="1:29" ht="15.75" x14ac:dyDescent="0.25">
      <c r="A7" s="109">
        <v>44475</v>
      </c>
      <c r="B7" s="52"/>
      <c r="C7" s="69">
        <v>4000</v>
      </c>
      <c r="D7" s="69">
        <f>-C7</f>
        <v>-4000</v>
      </c>
    </row>
    <row r="8" spans="1:29" ht="15.75" x14ac:dyDescent="0.25">
      <c r="A8" s="109"/>
      <c r="B8" s="52"/>
      <c r="C8" s="69"/>
      <c r="D8" s="69"/>
    </row>
    <row r="9" spans="1:29" x14ac:dyDescent="0.25">
      <c r="B9" s="124"/>
    </row>
  </sheetData>
  <mergeCells count="1">
    <mergeCell ref="B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E31" sqref="E31"/>
    </sheetView>
  </sheetViews>
  <sheetFormatPr defaultColWidth="14.42578125" defaultRowHeight="15" customHeight="1" x14ac:dyDescent="0.25"/>
  <cols>
    <col min="1" max="1" width="16.140625" customWidth="1"/>
    <col min="2" max="3" width="8.7109375" customWidth="1"/>
    <col min="4" max="4" width="14.140625" customWidth="1"/>
    <col min="5" max="5" width="16.140625" customWidth="1"/>
    <col min="6" max="7" width="8.7109375" customWidth="1"/>
  </cols>
  <sheetData>
    <row r="1" spans="1:7" x14ac:dyDescent="0.25">
      <c r="A1" s="158" t="s">
        <v>44</v>
      </c>
      <c r="B1" s="156"/>
      <c r="C1" s="156"/>
      <c r="D1" s="156"/>
      <c r="E1" s="156"/>
      <c r="F1" s="156"/>
      <c r="G1" s="156"/>
    </row>
    <row r="2" spans="1:7" ht="15" customHeight="1" x14ac:dyDescent="0.25">
      <c r="A2" s="156"/>
      <c r="B2" s="156"/>
      <c r="C2" s="156"/>
      <c r="D2" s="156"/>
      <c r="E2" s="156"/>
      <c r="F2" s="156"/>
      <c r="G2" s="156"/>
    </row>
    <row r="4" spans="1:7" x14ac:dyDescent="0.25">
      <c r="A4" s="15"/>
      <c r="B4" s="16"/>
      <c r="C4" s="17" t="s">
        <v>45</v>
      </c>
      <c r="D4" s="17" t="s">
        <v>46</v>
      </c>
      <c r="E4" s="17" t="s">
        <v>47</v>
      </c>
      <c r="F4" s="17" t="s">
        <v>48</v>
      </c>
      <c r="G4" s="17"/>
    </row>
    <row r="5" spans="1:7" x14ac:dyDescent="0.25">
      <c r="A5" s="15" t="s">
        <v>16</v>
      </c>
      <c r="B5" s="16">
        <v>10</v>
      </c>
      <c r="C5" s="16"/>
      <c r="D5" s="16"/>
      <c r="E5" s="16"/>
      <c r="F5" s="16"/>
      <c r="G5" s="16"/>
    </row>
    <row r="6" spans="1:7" x14ac:dyDescent="0.25">
      <c r="A6" s="15"/>
      <c r="B6" s="16"/>
      <c r="C6" s="16"/>
      <c r="D6" s="16"/>
      <c r="E6" s="18"/>
      <c r="F6" s="16"/>
      <c r="G6" s="16"/>
    </row>
    <row r="7" spans="1:7" x14ac:dyDescent="0.25">
      <c r="A7" s="15"/>
      <c r="B7" s="16"/>
      <c r="C7" s="16"/>
      <c r="D7" s="16"/>
      <c r="E7" s="18"/>
      <c r="F7" s="16"/>
      <c r="G7" s="16"/>
    </row>
    <row r="8" spans="1:7" x14ac:dyDescent="0.25">
      <c r="A8" s="15"/>
      <c r="B8" s="16"/>
      <c r="C8" s="16"/>
      <c r="D8" s="16"/>
      <c r="E8" s="16"/>
      <c r="F8" s="16"/>
      <c r="G8" s="16"/>
    </row>
    <row r="9" spans="1:7" x14ac:dyDescent="0.25">
      <c r="A9" s="19"/>
      <c r="B9" s="16"/>
      <c r="C9" s="16"/>
      <c r="D9" s="16"/>
      <c r="E9" s="16"/>
      <c r="F9" s="20"/>
      <c r="G9" s="16"/>
    </row>
    <row r="10" spans="1:7" x14ac:dyDescent="0.25">
      <c r="A10" s="15" t="s">
        <v>49</v>
      </c>
      <c r="B10" s="16"/>
      <c r="C10" s="16"/>
      <c r="D10" s="16"/>
      <c r="E10" s="16"/>
      <c r="F10" s="16"/>
      <c r="G10" s="16"/>
    </row>
    <row r="11" spans="1:7" x14ac:dyDescent="0.25">
      <c r="A11" s="21" t="s">
        <v>50</v>
      </c>
      <c r="B11" s="17"/>
      <c r="C11" s="17">
        <f>SUM(C7:C10)</f>
        <v>0</v>
      </c>
      <c r="D11" s="17">
        <f>SUM(D6:D10)</f>
        <v>0</v>
      </c>
      <c r="E11" s="16"/>
      <c r="F11" s="16"/>
      <c r="G11" s="16"/>
    </row>
    <row r="12" spans="1:7" x14ac:dyDescent="0.25">
      <c r="A12" s="15"/>
      <c r="B12" s="16"/>
      <c r="C12" s="16"/>
      <c r="D12" s="16"/>
      <c r="E12" s="16"/>
      <c r="F12" s="16"/>
      <c r="G12" s="16"/>
    </row>
    <row r="13" spans="1:7" x14ac:dyDescent="0.25">
      <c r="A13" s="21" t="s">
        <v>37</v>
      </c>
      <c r="B13" s="17"/>
      <c r="C13" s="17">
        <f>B5-D11+C11</f>
        <v>10</v>
      </c>
      <c r="D13" s="16"/>
      <c r="E13" s="16"/>
      <c r="F13" s="16"/>
      <c r="G13" s="1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zoomScaleNormal="100" workbookViewId="0">
      <selection activeCell="H9" sqref="H9"/>
    </sheetView>
  </sheetViews>
  <sheetFormatPr defaultColWidth="14.42578125" defaultRowHeight="15" customHeight="1" x14ac:dyDescent="0.25"/>
  <cols>
    <col min="1" max="1" width="43.28515625" customWidth="1"/>
    <col min="2" max="2" width="9.85546875" customWidth="1"/>
    <col min="3" max="3" width="11.28515625" customWidth="1"/>
    <col min="4" max="6" width="11.140625" customWidth="1"/>
    <col min="7" max="7" width="8.7109375" customWidth="1"/>
  </cols>
  <sheetData>
    <row r="1" spans="1:10" x14ac:dyDescent="0.25">
      <c r="A1" s="155" t="s">
        <v>221</v>
      </c>
      <c r="B1" s="156"/>
      <c r="C1" s="156"/>
      <c r="D1" s="156"/>
      <c r="E1" s="156"/>
      <c r="F1" s="156"/>
      <c r="G1" s="156"/>
    </row>
    <row r="2" spans="1:10" ht="15" customHeight="1" x14ac:dyDescent="0.25">
      <c r="A2" s="156"/>
      <c r="B2" s="156"/>
      <c r="C2" s="156"/>
      <c r="D2" s="156"/>
      <c r="E2" s="156"/>
      <c r="F2" s="156"/>
      <c r="G2" s="156"/>
    </row>
    <row r="4" spans="1:10" x14ac:dyDescent="0.25">
      <c r="B4" s="159" t="s">
        <v>182</v>
      </c>
      <c r="C4" s="156"/>
      <c r="D4" s="156"/>
      <c r="E4" s="37"/>
      <c r="F4" s="38" t="s">
        <v>66</v>
      </c>
      <c r="G4" s="39" t="s">
        <v>67</v>
      </c>
    </row>
    <row r="5" spans="1:10" x14ac:dyDescent="0.25">
      <c r="B5" s="40" t="s">
        <v>68</v>
      </c>
      <c r="C5" s="41" t="s">
        <v>69</v>
      </c>
      <c r="D5" s="40" t="s">
        <v>70</v>
      </c>
      <c r="E5" s="40" t="s">
        <v>71</v>
      </c>
    </row>
    <row r="6" spans="1:10" x14ac:dyDescent="0.25">
      <c r="A6" s="133" t="s">
        <v>131</v>
      </c>
      <c r="B6" s="16">
        <f>'Monthly Summary'!F9</f>
        <v>0</v>
      </c>
      <c r="C6" s="16">
        <f>'Monthly Summary'!J9</f>
        <v>0</v>
      </c>
      <c r="D6" s="16">
        <f>'Monthly Summary'!N9</f>
        <v>0</v>
      </c>
      <c r="E6" s="16">
        <f>SUM('Monthly Summary'!O9:Q9)</f>
        <v>0</v>
      </c>
      <c r="F6" s="134">
        <v>0</v>
      </c>
      <c r="G6" s="61" t="e">
        <f>SUM(B6:E6)/F6</f>
        <v>#DIV/0!</v>
      </c>
      <c r="I6" s="133"/>
      <c r="J6" s="134"/>
    </row>
    <row r="7" spans="1:10" x14ac:dyDescent="0.25">
      <c r="A7" s="133" t="s">
        <v>25</v>
      </c>
      <c r="B7" s="16">
        <f>'Monthly Summary'!F10</f>
        <v>0</v>
      </c>
      <c r="C7" s="16">
        <f>'Monthly Summary'!J10</f>
        <v>0</v>
      </c>
      <c r="D7" s="16">
        <f>'Monthly Summary'!N10</f>
        <v>0</v>
      </c>
      <c r="E7" s="16">
        <f>SUM('Monthly Summary'!O10:Q10)</f>
        <v>0</v>
      </c>
      <c r="F7" s="134">
        <v>50</v>
      </c>
      <c r="G7" s="61">
        <f>SUM(B7:E7)/F7</f>
        <v>0</v>
      </c>
      <c r="I7" s="133"/>
      <c r="J7" s="134"/>
    </row>
    <row r="8" spans="1:10" x14ac:dyDescent="0.25">
      <c r="A8" s="133" t="s">
        <v>125</v>
      </c>
      <c r="B8" s="16">
        <f>'Monthly Summary'!F11</f>
        <v>0</v>
      </c>
      <c r="C8" s="16">
        <f>'Monthly Summary'!J11</f>
        <v>0</v>
      </c>
      <c r="D8" s="16">
        <f>'Monthly Summary'!N11</f>
        <v>0</v>
      </c>
      <c r="E8" s="16">
        <f>SUM('Monthly Summary'!O11:Q11)</f>
        <v>0</v>
      </c>
      <c r="F8" s="134">
        <v>80</v>
      </c>
      <c r="G8" s="61">
        <f t="shared" ref="G8:G20" si="0">SUM(B8:E8)/F8</f>
        <v>0</v>
      </c>
      <c r="I8" s="133"/>
      <c r="J8" s="134"/>
    </row>
    <row r="9" spans="1:10" x14ac:dyDescent="0.25">
      <c r="A9" s="133" t="s">
        <v>24</v>
      </c>
      <c r="B9" s="16">
        <f>'Monthly Summary'!F12</f>
        <v>145</v>
      </c>
      <c r="C9" s="16">
        <f>'Monthly Summary'!J12</f>
        <v>0</v>
      </c>
      <c r="D9" s="16">
        <f>'Monthly Summary'!N12</f>
        <v>0</v>
      </c>
      <c r="E9" s="16">
        <f>SUM('Monthly Summary'!O12:Q12)</f>
        <v>145</v>
      </c>
      <c r="F9" s="134">
        <v>300</v>
      </c>
      <c r="G9" s="61">
        <f t="shared" si="0"/>
        <v>0.96666666666666667</v>
      </c>
      <c r="I9" s="133"/>
      <c r="J9" s="134"/>
    </row>
    <row r="10" spans="1:10" x14ac:dyDescent="0.25">
      <c r="A10" s="133" t="s">
        <v>128</v>
      </c>
      <c r="B10" s="16">
        <f>'Monthly Summary'!F13</f>
        <v>0</v>
      </c>
      <c r="C10" s="16">
        <f>'Monthly Summary'!J13</f>
        <v>0</v>
      </c>
      <c r="D10" s="16">
        <f>'Monthly Summary'!N13</f>
        <v>0</v>
      </c>
      <c r="E10" s="16">
        <f>SUM('Monthly Summary'!O13:Q13)</f>
        <v>0</v>
      </c>
      <c r="F10" s="134">
        <v>250</v>
      </c>
      <c r="G10" s="61">
        <f t="shared" si="0"/>
        <v>0</v>
      </c>
      <c r="I10" s="133"/>
      <c r="J10" s="134"/>
    </row>
    <row r="11" spans="1:10" x14ac:dyDescent="0.25">
      <c r="A11" s="133" t="s">
        <v>120</v>
      </c>
      <c r="B11" s="16">
        <f>'Monthly Summary'!F14</f>
        <v>0</v>
      </c>
      <c r="C11" s="16">
        <f>'Monthly Summary'!J14</f>
        <v>75</v>
      </c>
      <c r="D11" s="16">
        <f>'Monthly Summary'!N14</f>
        <v>0</v>
      </c>
      <c r="E11" s="16">
        <f>SUM('Monthly Summary'!O14:Q14)</f>
        <v>75</v>
      </c>
      <c r="F11" s="134">
        <v>300</v>
      </c>
      <c r="G11" s="61">
        <f t="shared" si="0"/>
        <v>0.5</v>
      </c>
      <c r="I11" s="133"/>
      <c r="J11" s="134"/>
    </row>
    <row r="12" spans="1:10" x14ac:dyDescent="0.25">
      <c r="A12" s="133" t="s">
        <v>121</v>
      </c>
      <c r="B12" s="16">
        <f>'Monthly Summary'!F15</f>
        <v>0</v>
      </c>
      <c r="C12" s="16">
        <f>'Monthly Summary'!J15</f>
        <v>130</v>
      </c>
      <c r="D12" s="16">
        <f>'Monthly Summary'!N15</f>
        <v>0</v>
      </c>
      <c r="E12" s="16">
        <f>SUM('Monthly Summary'!O15:Q15)</f>
        <v>130</v>
      </c>
      <c r="F12" s="134">
        <v>400</v>
      </c>
      <c r="G12" s="61">
        <f t="shared" si="0"/>
        <v>0.65</v>
      </c>
      <c r="I12" s="133"/>
      <c r="J12" s="134"/>
    </row>
    <row r="13" spans="1:10" x14ac:dyDescent="0.25">
      <c r="A13" s="133" t="s">
        <v>19</v>
      </c>
      <c r="B13" s="16">
        <f>'Monthly Summary'!F16</f>
        <v>618.21</v>
      </c>
      <c r="C13" s="16">
        <f>'Monthly Summary'!J16</f>
        <v>618.21</v>
      </c>
      <c r="D13" s="16">
        <f>'Monthly Summary'!N16</f>
        <v>206.07</v>
      </c>
      <c r="E13" s="16">
        <f>SUM('Monthly Summary'!O16:Q16)</f>
        <v>1442.4899999999998</v>
      </c>
      <c r="F13" s="134">
        <v>4410</v>
      </c>
      <c r="G13" s="61">
        <f t="shared" si="0"/>
        <v>0.6541904761904761</v>
      </c>
      <c r="I13" s="133"/>
      <c r="J13" s="134"/>
    </row>
    <row r="14" spans="1:10" x14ac:dyDescent="0.25">
      <c r="A14" s="133" t="s">
        <v>139</v>
      </c>
      <c r="B14" s="16">
        <f>'Monthly Summary'!F17</f>
        <v>0</v>
      </c>
      <c r="C14" s="16">
        <f>'Monthly Summary'!J17</f>
        <v>0</v>
      </c>
      <c r="D14" s="16">
        <f>'Monthly Summary'!N17</f>
        <v>0</v>
      </c>
      <c r="E14" s="16">
        <f>SUM('Monthly Summary'!O17:Q17)</f>
        <v>0</v>
      </c>
      <c r="F14" s="134">
        <v>2000</v>
      </c>
      <c r="G14" s="61">
        <f t="shared" si="0"/>
        <v>0</v>
      </c>
      <c r="I14" s="133"/>
      <c r="J14" s="134"/>
    </row>
    <row r="15" spans="1:10" x14ac:dyDescent="0.25">
      <c r="A15" s="133" t="s">
        <v>127</v>
      </c>
      <c r="B15" s="16">
        <f>'Monthly Summary'!F18</f>
        <v>0</v>
      </c>
      <c r="C15" s="16">
        <f>'Monthly Summary'!J18</f>
        <v>0</v>
      </c>
      <c r="D15" s="16">
        <f>'Monthly Summary'!N18</f>
        <v>0</v>
      </c>
      <c r="E15" s="16">
        <f>SUM('Monthly Summary'!O18:Q18)</f>
        <v>0</v>
      </c>
      <c r="F15" s="134">
        <v>100</v>
      </c>
      <c r="G15" s="61">
        <f t="shared" si="0"/>
        <v>0</v>
      </c>
      <c r="I15" s="133"/>
      <c r="J15" s="134"/>
    </row>
    <row r="16" spans="1:10" x14ac:dyDescent="0.25">
      <c r="A16" s="133" t="s">
        <v>74</v>
      </c>
      <c r="B16" s="16">
        <f>'Monthly Summary'!F19</f>
        <v>0</v>
      </c>
      <c r="C16" s="16">
        <f>'Monthly Summary'!J19</f>
        <v>0</v>
      </c>
      <c r="D16" s="16">
        <f>'Monthly Summary'!N19</f>
        <v>0</v>
      </c>
      <c r="E16" s="16">
        <f>SUM('Monthly Summary'!O19:Q19)</f>
        <v>0</v>
      </c>
      <c r="F16" s="134">
        <v>100</v>
      </c>
      <c r="G16" s="61">
        <f t="shared" si="0"/>
        <v>0</v>
      </c>
      <c r="I16" s="133"/>
      <c r="J16" s="134"/>
    </row>
    <row r="17" spans="1:10" x14ac:dyDescent="0.25">
      <c r="A17" s="133" t="s">
        <v>20</v>
      </c>
      <c r="B17" s="16">
        <f>'Monthly Summary'!F20</f>
        <v>410.40000000000003</v>
      </c>
      <c r="C17" s="16">
        <f>'Monthly Summary'!J20</f>
        <v>410.40000000000003</v>
      </c>
      <c r="D17" s="16">
        <f>'Monthly Summary'!N20</f>
        <v>136.80000000000001</v>
      </c>
      <c r="E17" s="16">
        <f>SUM('Monthly Summary'!O20:Q20)</f>
        <v>957.59999999999991</v>
      </c>
      <c r="F17" s="134">
        <v>42</v>
      </c>
      <c r="G17" s="61">
        <f t="shared" si="0"/>
        <v>45.6</v>
      </c>
      <c r="I17" s="133"/>
      <c r="J17" s="134"/>
    </row>
    <row r="18" spans="1:10" x14ac:dyDescent="0.25">
      <c r="A18" s="133" t="s">
        <v>23</v>
      </c>
      <c r="B18" s="16">
        <f>'Monthly Summary'!F21</f>
        <v>0</v>
      </c>
      <c r="C18" s="16">
        <f>'Monthly Summary'!J21</f>
        <v>381.52</v>
      </c>
      <c r="D18" s="16">
        <f>'Monthly Summary'!N21</f>
        <v>0</v>
      </c>
      <c r="E18" s="16">
        <f>SUM('Monthly Summary'!O21:Q21)</f>
        <v>381.52</v>
      </c>
      <c r="F18" s="134">
        <v>400</v>
      </c>
      <c r="G18" s="61">
        <f t="shared" si="0"/>
        <v>1.9076</v>
      </c>
      <c r="I18" s="133"/>
      <c r="J18" s="134"/>
    </row>
    <row r="19" spans="1:10" x14ac:dyDescent="0.25">
      <c r="A19" s="133" t="s">
        <v>137</v>
      </c>
      <c r="B19" s="16">
        <f>'Monthly Summary'!F22</f>
        <v>0</v>
      </c>
      <c r="C19" s="16">
        <f>'Monthly Summary'!J22</f>
        <v>0</v>
      </c>
      <c r="D19" s="16">
        <f>'Monthly Summary'!N22</f>
        <v>241</v>
      </c>
      <c r="E19" s="16">
        <f>SUM('Monthly Summary'!O22:Q22)</f>
        <v>241</v>
      </c>
      <c r="F19" s="134">
        <v>306</v>
      </c>
      <c r="G19" s="61">
        <f t="shared" si="0"/>
        <v>1.5751633986928104</v>
      </c>
      <c r="I19" s="133"/>
      <c r="J19" s="134"/>
    </row>
    <row r="20" spans="1:10" x14ac:dyDescent="0.25">
      <c r="A20" s="133" t="s">
        <v>138</v>
      </c>
      <c r="B20" s="16">
        <f>'Monthly Summary'!F23</f>
        <v>0</v>
      </c>
      <c r="C20" s="16">
        <f>'Monthly Summary'!J23</f>
        <v>0</v>
      </c>
      <c r="D20" s="16">
        <f>'Monthly Summary'!N23</f>
        <v>2889.6</v>
      </c>
      <c r="E20" s="16">
        <f>SUM('Monthly Summary'!O23:Q23)</f>
        <v>2889.6</v>
      </c>
      <c r="F20" s="134">
        <v>2346</v>
      </c>
      <c r="G20" s="61">
        <f t="shared" si="0"/>
        <v>2.4634271099744245</v>
      </c>
      <c r="I20" s="133"/>
      <c r="J20" s="134"/>
    </row>
    <row r="21" spans="1:10" s="66" customFormat="1" ht="15.75" customHeight="1" x14ac:dyDescent="0.25">
      <c r="A21" s="133" t="s">
        <v>27</v>
      </c>
      <c r="B21" s="16">
        <f>'Monthly Summary'!F24</f>
        <v>0</v>
      </c>
      <c r="C21" s="16">
        <f>'Monthly Summary'!J24</f>
        <v>50</v>
      </c>
      <c r="D21" s="16">
        <f>'Monthly Summary'!N24</f>
        <v>0</v>
      </c>
      <c r="E21" s="16">
        <f>SUM('Monthly Summary'!O24:Q24)</f>
        <v>50</v>
      </c>
      <c r="F21" s="134">
        <v>410</v>
      </c>
      <c r="G21" s="67">
        <f t="shared" ref="G21:G39" si="1">(E21/F21)</f>
        <v>0.12195121951219512</v>
      </c>
      <c r="I21" s="133"/>
      <c r="J21" s="134"/>
    </row>
    <row r="22" spans="1:10" ht="15.75" customHeight="1" x14ac:dyDescent="0.25">
      <c r="A22" s="133" t="s">
        <v>21</v>
      </c>
      <c r="B22" s="16">
        <f>'Monthly Summary'!F25</f>
        <v>0</v>
      </c>
      <c r="C22" s="16">
        <f>'Monthly Summary'!J25</f>
        <v>0</v>
      </c>
      <c r="D22" s="16">
        <f>'Monthly Summary'!N25</f>
        <v>0</v>
      </c>
      <c r="E22" s="16">
        <f>SUM('Monthly Summary'!O25:Q25)</f>
        <v>0</v>
      </c>
      <c r="F22" s="134">
        <v>200</v>
      </c>
      <c r="G22" s="61"/>
      <c r="I22" s="133"/>
      <c r="J22" s="134"/>
    </row>
    <row r="23" spans="1:10" ht="15.75" customHeight="1" x14ac:dyDescent="0.25">
      <c r="A23" s="133" t="s">
        <v>119</v>
      </c>
      <c r="B23" s="16">
        <f>'Monthly Summary'!F26</f>
        <v>34.5</v>
      </c>
      <c r="C23" s="16">
        <f>'Monthly Summary'!J26</f>
        <v>34.5</v>
      </c>
      <c r="D23" s="16">
        <f>'Monthly Summary'!N26</f>
        <v>11.5</v>
      </c>
      <c r="E23" s="16">
        <f>SUM('Monthly Summary'!O26:Q26)</f>
        <v>80.5</v>
      </c>
      <c r="F23" s="134">
        <v>144</v>
      </c>
      <c r="G23" s="61">
        <f t="shared" ref="G23:G35" si="2">SUM(B23:E23)/F23</f>
        <v>1.1180555555555556</v>
      </c>
      <c r="I23" s="133"/>
      <c r="J23" s="134"/>
    </row>
    <row r="24" spans="1:10" ht="15.75" customHeight="1" x14ac:dyDescent="0.25">
      <c r="A24" s="133" t="s">
        <v>28</v>
      </c>
      <c r="B24" s="16">
        <f>'Monthly Summary'!F27</f>
        <v>0</v>
      </c>
      <c r="C24" s="16">
        <f>'Monthly Summary'!J27</f>
        <v>0</v>
      </c>
      <c r="D24" s="16">
        <f>'Monthly Summary'!N27</f>
        <v>0</v>
      </c>
      <c r="E24" s="16">
        <f>SUM('Monthly Summary'!O27:Q27)</f>
        <v>0</v>
      </c>
      <c r="F24" s="134">
        <v>0</v>
      </c>
      <c r="G24" s="61" t="e">
        <f t="shared" si="2"/>
        <v>#DIV/0!</v>
      </c>
      <c r="I24" s="133"/>
      <c r="J24" s="134"/>
    </row>
    <row r="25" spans="1:10" ht="15.75" customHeight="1" x14ac:dyDescent="0.25">
      <c r="A25" s="133" t="s">
        <v>123</v>
      </c>
      <c r="B25" s="16">
        <f>'Monthly Summary'!F28</f>
        <v>0</v>
      </c>
      <c r="C25" s="16">
        <f>'Monthly Summary'!J28</f>
        <v>0</v>
      </c>
      <c r="D25" s="16">
        <f>'Monthly Summary'!N28</f>
        <v>0</v>
      </c>
      <c r="E25" s="16">
        <f>SUM('Monthly Summary'!O28:Q28)</f>
        <v>0</v>
      </c>
      <c r="F25" s="134">
        <v>50</v>
      </c>
      <c r="G25" s="61">
        <f t="shared" si="2"/>
        <v>0</v>
      </c>
      <c r="I25" s="133"/>
      <c r="J25" s="134"/>
    </row>
    <row r="26" spans="1:10" ht="15.75" customHeight="1" x14ac:dyDescent="0.25">
      <c r="A26" s="133" t="s">
        <v>132</v>
      </c>
      <c r="B26" s="16">
        <f>'Monthly Summary'!F29</f>
        <v>0</v>
      </c>
      <c r="C26" s="16">
        <f>'Monthly Summary'!J29</f>
        <v>0</v>
      </c>
      <c r="D26" s="16">
        <f>'Monthly Summary'!N29</f>
        <v>1884.73</v>
      </c>
      <c r="E26" s="16">
        <f>SUM('Monthly Summary'!O29:Q29)</f>
        <v>1884.73</v>
      </c>
      <c r="F26" s="134">
        <v>510</v>
      </c>
      <c r="G26" s="61">
        <f t="shared" si="2"/>
        <v>7.3910980392156862</v>
      </c>
      <c r="I26" s="133"/>
      <c r="J26" s="134"/>
    </row>
    <row r="27" spans="1:10" ht="15.75" customHeight="1" x14ac:dyDescent="0.25">
      <c r="A27" s="133" t="s">
        <v>26</v>
      </c>
      <c r="B27" s="16">
        <f>'Monthly Summary'!F30</f>
        <v>24</v>
      </c>
      <c r="C27" s="16">
        <f>'Monthly Summary'!J30</f>
        <v>24</v>
      </c>
      <c r="D27" s="16">
        <f>'Monthly Summary'!N30</f>
        <v>24</v>
      </c>
      <c r="E27" s="16">
        <f>SUM('Monthly Summary'!O30:Q30)</f>
        <v>72</v>
      </c>
      <c r="F27" s="134">
        <v>240</v>
      </c>
      <c r="G27" s="61">
        <f t="shared" si="2"/>
        <v>0.6</v>
      </c>
      <c r="I27" s="133"/>
      <c r="J27" s="134"/>
    </row>
    <row r="28" spans="1:10" ht="15.75" customHeight="1" x14ac:dyDescent="0.25">
      <c r="A28" s="133" t="s">
        <v>129</v>
      </c>
      <c r="B28" s="16">
        <f>'Monthly Summary'!F31</f>
        <v>0</v>
      </c>
      <c r="C28" s="16">
        <f>'Monthly Summary'!J31</f>
        <v>0</v>
      </c>
      <c r="D28" s="16">
        <f>'Monthly Summary'!N31</f>
        <v>0</v>
      </c>
      <c r="E28" s="16">
        <f>SUM('Monthly Summary'!O31:Q31)</f>
        <v>0</v>
      </c>
      <c r="F28" s="134">
        <v>250</v>
      </c>
      <c r="G28" s="61">
        <f t="shared" si="2"/>
        <v>0</v>
      </c>
      <c r="I28" s="133"/>
      <c r="J28" s="134"/>
    </row>
    <row r="29" spans="1:10" ht="15.75" customHeight="1" x14ac:dyDescent="0.25">
      <c r="A29" s="133" t="s">
        <v>122</v>
      </c>
      <c r="B29" s="16">
        <f>'Monthly Summary'!F32</f>
        <v>0</v>
      </c>
      <c r="C29" s="16">
        <f>'Monthly Summary'!J32</f>
        <v>33.43</v>
      </c>
      <c r="D29" s="16">
        <f>'Monthly Summary'!N32</f>
        <v>0</v>
      </c>
      <c r="E29" s="16">
        <f>SUM('Monthly Summary'!O32:Q32)</f>
        <v>33.43</v>
      </c>
      <c r="F29" s="134">
        <v>60</v>
      </c>
      <c r="G29" s="61">
        <f t="shared" si="2"/>
        <v>1.1143333333333334</v>
      </c>
      <c r="I29" s="133"/>
      <c r="J29" s="134"/>
    </row>
    <row r="30" spans="1:10" ht="15.75" customHeight="1" x14ac:dyDescent="0.25">
      <c r="A30" s="133" t="s">
        <v>130</v>
      </c>
      <c r="B30" s="16">
        <f>'Monthly Summary'!F33</f>
        <v>0</v>
      </c>
      <c r="C30" s="16">
        <f>'Monthly Summary'!J33</f>
        <v>0</v>
      </c>
      <c r="D30" s="16">
        <f>'Monthly Summary'!N33</f>
        <v>0</v>
      </c>
      <c r="E30" s="16">
        <f>SUM('Monthly Summary'!O33:Q33)</f>
        <v>0</v>
      </c>
      <c r="F30" s="134">
        <v>500</v>
      </c>
      <c r="G30" s="61">
        <f t="shared" si="2"/>
        <v>0</v>
      </c>
      <c r="I30" s="133"/>
      <c r="J30" s="134"/>
    </row>
    <row r="31" spans="1:10" ht="15.75" customHeight="1" x14ac:dyDescent="0.25">
      <c r="A31" s="133" t="s">
        <v>124</v>
      </c>
      <c r="B31" s="16">
        <f>'Monthly Summary'!F34</f>
        <v>0</v>
      </c>
      <c r="C31" s="16">
        <f>'Monthly Summary'!J34</f>
        <v>0</v>
      </c>
      <c r="D31" s="16">
        <f>'Monthly Summary'!N34</f>
        <v>0</v>
      </c>
      <c r="E31" s="16">
        <f>SUM('Monthly Summary'!O34:Q34)</f>
        <v>0</v>
      </c>
      <c r="F31" s="134">
        <v>150</v>
      </c>
      <c r="G31" s="61">
        <f t="shared" si="2"/>
        <v>0</v>
      </c>
      <c r="I31" s="133"/>
      <c r="J31" s="134"/>
    </row>
    <row r="32" spans="1:10" ht="15.75" customHeight="1" x14ac:dyDescent="0.25">
      <c r="A32" s="133" t="s">
        <v>133</v>
      </c>
      <c r="B32" s="16">
        <f>'Monthly Summary'!F35</f>
        <v>0</v>
      </c>
      <c r="C32" s="16">
        <f>'Monthly Summary'!J35</f>
        <v>0</v>
      </c>
      <c r="D32" s="16">
        <f>'Monthly Summary'!N35</f>
        <v>0</v>
      </c>
      <c r="E32" s="16">
        <f>SUM('Monthly Summary'!O35:Q35)</f>
        <v>0</v>
      </c>
      <c r="F32" s="134">
        <v>255</v>
      </c>
      <c r="G32" s="61">
        <f t="shared" si="2"/>
        <v>0</v>
      </c>
      <c r="I32" s="133"/>
      <c r="J32" s="134"/>
    </row>
    <row r="33" spans="1:10" ht="15.75" customHeight="1" x14ac:dyDescent="0.25">
      <c r="A33" s="133" t="s">
        <v>134</v>
      </c>
      <c r="B33" s="16">
        <f>'Monthly Summary'!F36</f>
        <v>0</v>
      </c>
      <c r="C33" s="16">
        <f>'Monthly Summary'!J36</f>
        <v>0</v>
      </c>
      <c r="D33" s="16">
        <f>'Monthly Summary'!N36</f>
        <v>69.959999999999994</v>
      </c>
      <c r="E33" s="16">
        <f>SUM('Monthly Summary'!O36:Q36)</f>
        <v>69.959999999999994</v>
      </c>
      <c r="F33" s="134">
        <v>164</v>
      </c>
      <c r="G33" s="61">
        <f t="shared" si="2"/>
        <v>0.85317073170731694</v>
      </c>
      <c r="I33" s="133"/>
      <c r="J33" s="134"/>
    </row>
    <row r="34" spans="1:10" ht="15.75" customHeight="1" x14ac:dyDescent="0.25">
      <c r="A34" s="133" t="s">
        <v>126</v>
      </c>
      <c r="B34" s="16">
        <f>'Monthly Summary'!F37</f>
        <v>0</v>
      </c>
      <c r="C34" s="16">
        <f>'Monthly Summary'!J37</f>
        <v>0</v>
      </c>
      <c r="D34" s="16">
        <f>'Monthly Summary'!N37</f>
        <v>0</v>
      </c>
      <c r="E34" s="16">
        <f>SUM('Monthly Summary'!O37:Q37)</f>
        <v>0</v>
      </c>
      <c r="F34" s="134">
        <v>100</v>
      </c>
      <c r="G34" s="61">
        <f t="shared" si="2"/>
        <v>0</v>
      </c>
      <c r="I34" s="133"/>
      <c r="J34" s="134"/>
    </row>
    <row r="35" spans="1:10" ht="15.75" customHeight="1" x14ac:dyDescent="0.25">
      <c r="A35" s="133" t="s">
        <v>22</v>
      </c>
      <c r="B35" s="16">
        <f>'Monthly Summary'!F38</f>
        <v>180</v>
      </c>
      <c r="C35" s="16">
        <f>'Monthly Summary'!J38</f>
        <v>0</v>
      </c>
      <c r="D35" s="16">
        <f>'Monthly Summary'!N38</f>
        <v>0</v>
      </c>
      <c r="E35" s="16">
        <f>SUM('Monthly Summary'!O38:Q38)</f>
        <v>180</v>
      </c>
      <c r="F35" s="134">
        <v>500</v>
      </c>
      <c r="G35" s="61">
        <f t="shared" si="2"/>
        <v>0.72</v>
      </c>
      <c r="I35" s="133"/>
      <c r="J35" s="134"/>
    </row>
    <row r="36" spans="1:10" ht="15.75" customHeight="1" x14ac:dyDescent="0.25">
      <c r="A36" s="51"/>
      <c r="B36" s="16"/>
      <c r="C36" s="16"/>
      <c r="D36" s="16"/>
      <c r="E36" s="16"/>
      <c r="F36" s="57"/>
      <c r="G36" s="61"/>
      <c r="I36" s="51"/>
      <c r="J36" s="57"/>
    </row>
    <row r="37" spans="1:10" ht="15.75" customHeight="1" x14ac:dyDescent="0.25">
      <c r="A37" s="51"/>
      <c r="B37" s="16"/>
      <c r="C37" s="16"/>
      <c r="D37" s="16"/>
      <c r="E37" s="16"/>
      <c r="F37" s="57"/>
      <c r="G37" s="61"/>
      <c r="I37" s="51"/>
      <c r="J37" s="57"/>
    </row>
    <row r="38" spans="1:10" ht="15.75" customHeight="1" x14ac:dyDescent="0.25">
      <c r="A38" s="63" t="s">
        <v>135</v>
      </c>
      <c r="B38" s="59">
        <f>SUM(B23:B37)</f>
        <v>238.5</v>
      </c>
      <c r="C38" s="64">
        <f>'Monthly Summary'!J39</f>
        <v>0</v>
      </c>
      <c r="D38" s="64">
        <f>'Monthly Summary'!N39</f>
        <v>0</v>
      </c>
      <c r="E38" s="16">
        <f>SUM('Monthly Summary'!O41:Q41)</f>
        <v>8632.8299999999981</v>
      </c>
      <c r="F38" s="57">
        <v>2000</v>
      </c>
      <c r="G38" s="65">
        <f t="shared" si="1"/>
        <v>4.3164149999999992</v>
      </c>
      <c r="I38" s="54"/>
      <c r="J38" s="58"/>
    </row>
    <row r="39" spans="1:10" ht="15.75" customHeight="1" x14ac:dyDescent="0.25">
      <c r="A39" s="55" t="s">
        <v>73</v>
      </c>
      <c r="B39" s="60">
        <f>SUM(B38,B21)</f>
        <v>238.5</v>
      </c>
      <c r="C39" s="60">
        <f>SUM(C38,C21)</f>
        <v>50</v>
      </c>
      <c r="D39" s="60">
        <f>SUM(D38,D21)</f>
        <v>0</v>
      </c>
      <c r="E39" s="60">
        <f>SUM(E38,E21)</f>
        <v>8682.8299999999981</v>
      </c>
      <c r="F39" s="60">
        <f>SUM(F38,F21)</f>
        <v>2410</v>
      </c>
      <c r="G39" s="61">
        <f t="shared" si="1"/>
        <v>3.6028340248962647</v>
      </c>
      <c r="I39" s="55"/>
      <c r="J39" s="60"/>
    </row>
    <row r="40" spans="1:10" ht="15.75" customHeight="1" x14ac:dyDescent="0.25">
      <c r="G40" s="42"/>
    </row>
    <row r="41" spans="1:10" ht="15.75" customHeight="1" x14ac:dyDescent="0.25">
      <c r="G41" s="42"/>
    </row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>
      <c r="A46" s="70" t="s">
        <v>140</v>
      </c>
      <c r="B46" s="4"/>
    </row>
    <row r="47" spans="1:10" ht="15.75" customHeight="1" x14ac:dyDescent="0.25">
      <c r="A47" s="43" t="s">
        <v>65</v>
      </c>
      <c r="B47" s="4"/>
    </row>
    <row r="48" spans="1:10" ht="15.75" customHeight="1" x14ac:dyDescent="0.25">
      <c r="A48" s="43" t="s">
        <v>72</v>
      </c>
      <c r="B48" s="4">
        <v>10</v>
      </c>
    </row>
    <row r="49" spans="1:2" ht="15.75" customHeight="1" x14ac:dyDescent="0.25"/>
    <row r="50" spans="1:2" ht="15.75" customHeight="1" x14ac:dyDescent="0.25">
      <c r="A50" s="43" t="s">
        <v>73</v>
      </c>
      <c r="B50" s="16">
        <f>SUM(B46:B48)</f>
        <v>10</v>
      </c>
    </row>
    <row r="51" spans="1:2" ht="15.75" customHeight="1" x14ac:dyDescent="0.25"/>
    <row r="52" spans="1:2" ht="15.75" customHeight="1" x14ac:dyDescent="0.25"/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">
    <mergeCell ref="A1:G2"/>
    <mergeCell ref="B4:D4"/>
  </mergeCells>
  <pageMargins left="0.70866141732283472" right="0.70866141732283472" top="0.74803149606299213" bottom="0.74803149606299213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F24" sqref="F24"/>
    </sheetView>
  </sheetViews>
  <sheetFormatPr defaultRowHeight="15" x14ac:dyDescent="0.25"/>
  <cols>
    <col min="1" max="1" width="8.7109375" style="50"/>
    <col min="2" max="2" width="43.28515625" style="50" customWidth="1"/>
  </cols>
  <sheetData>
    <row r="1" spans="1:2" ht="15.75" x14ac:dyDescent="0.25">
      <c r="A1" s="56" t="s">
        <v>141</v>
      </c>
      <c r="B1" s="56" t="s">
        <v>142</v>
      </c>
    </row>
    <row r="2" spans="1:2" x14ac:dyDescent="0.25">
      <c r="A2" s="71" t="s">
        <v>78</v>
      </c>
      <c r="B2" s="133" t="s">
        <v>131</v>
      </c>
    </row>
    <row r="3" spans="1:2" x14ac:dyDescent="0.25">
      <c r="A3" s="71" t="s">
        <v>79</v>
      </c>
      <c r="B3" s="133" t="s">
        <v>25</v>
      </c>
    </row>
    <row r="4" spans="1:2" x14ac:dyDescent="0.25">
      <c r="A4" s="71" t="s">
        <v>80</v>
      </c>
      <c r="B4" s="133" t="s">
        <v>125</v>
      </c>
    </row>
    <row r="5" spans="1:2" x14ac:dyDescent="0.25">
      <c r="A5" s="71" t="s">
        <v>81</v>
      </c>
      <c r="B5" s="133" t="s">
        <v>24</v>
      </c>
    </row>
    <row r="6" spans="1:2" x14ac:dyDescent="0.25">
      <c r="A6" s="71" t="s">
        <v>82</v>
      </c>
      <c r="B6" s="133" t="s">
        <v>128</v>
      </c>
    </row>
    <row r="7" spans="1:2" x14ac:dyDescent="0.25">
      <c r="A7" s="71" t="s">
        <v>83</v>
      </c>
      <c r="B7" s="133" t="s">
        <v>120</v>
      </c>
    </row>
    <row r="8" spans="1:2" x14ac:dyDescent="0.25">
      <c r="A8" s="71" t="s">
        <v>84</v>
      </c>
      <c r="B8" s="133" t="s">
        <v>121</v>
      </c>
    </row>
    <row r="9" spans="1:2" x14ac:dyDescent="0.25">
      <c r="A9" s="71" t="s">
        <v>85</v>
      </c>
      <c r="B9" s="133" t="s">
        <v>19</v>
      </c>
    </row>
    <row r="10" spans="1:2" x14ac:dyDescent="0.25">
      <c r="A10" s="71" t="s">
        <v>90</v>
      </c>
      <c r="B10" s="133" t="s">
        <v>139</v>
      </c>
    </row>
    <row r="11" spans="1:2" x14ac:dyDescent="0.25">
      <c r="A11" s="71" t="s">
        <v>91</v>
      </c>
      <c r="B11" s="133" t="s">
        <v>127</v>
      </c>
    </row>
    <row r="12" spans="1:2" x14ac:dyDescent="0.25">
      <c r="A12" s="71" t="s">
        <v>92</v>
      </c>
      <c r="B12" s="133" t="s">
        <v>74</v>
      </c>
    </row>
    <row r="13" spans="1:2" x14ac:dyDescent="0.25">
      <c r="A13" s="71" t="s">
        <v>93</v>
      </c>
      <c r="B13" s="133" t="s">
        <v>20</v>
      </c>
    </row>
    <row r="14" spans="1:2" x14ac:dyDescent="0.25">
      <c r="A14" s="71" t="s">
        <v>94</v>
      </c>
      <c r="B14" s="133" t="s">
        <v>23</v>
      </c>
    </row>
    <row r="15" spans="1:2" x14ac:dyDescent="0.25">
      <c r="A15" s="71" t="s">
        <v>95</v>
      </c>
      <c r="B15" s="133" t="s">
        <v>137</v>
      </c>
    </row>
    <row r="16" spans="1:2" x14ac:dyDescent="0.25">
      <c r="A16" s="71" t="s">
        <v>96</v>
      </c>
      <c r="B16" s="133" t="s">
        <v>138</v>
      </c>
    </row>
    <row r="17" spans="1:2" x14ac:dyDescent="0.25">
      <c r="A17" s="71" t="s">
        <v>97</v>
      </c>
      <c r="B17" s="133" t="s">
        <v>27</v>
      </c>
    </row>
    <row r="18" spans="1:2" x14ac:dyDescent="0.25">
      <c r="A18" s="71" t="s">
        <v>98</v>
      </c>
      <c r="B18" s="133" t="s">
        <v>21</v>
      </c>
    </row>
    <row r="19" spans="1:2" x14ac:dyDescent="0.25">
      <c r="A19" s="71" t="s">
        <v>99</v>
      </c>
      <c r="B19" s="133" t="s">
        <v>119</v>
      </c>
    </row>
    <row r="20" spans="1:2" x14ac:dyDescent="0.25">
      <c r="A20" s="71" t="s">
        <v>100</v>
      </c>
      <c r="B20" s="133" t="s">
        <v>28</v>
      </c>
    </row>
    <row r="21" spans="1:2" x14ac:dyDescent="0.25">
      <c r="A21" s="71" t="s">
        <v>101</v>
      </c>
      <c r="B21" s="133" t="s">
        <v>123</v>
      </c>
    </row>
    <row r="22" spans="1:2" x14ac:dyDescent="0.25">
      <c r="A22" s="71" t="s">
        <v>102</v>
      </c>
      <c r="B22" s="133" t="s">
        <v>132</v>
      </c>
    </row>
    <row r="23" spans="1:2" x14ac:dyDescent="0.25">
      <c r="A23" s="71" t="s">
        <v>103</v>
      </c>
      <c r="B23" s="133" t="s">
        <v>26</v>
      </c>
    </row>
    <row r="24" spans="1:2" x14ac:dyDescent="0.25">
      <c r="A24" s="71" t="s">
        <v>104</v>
      </c>
      <c r="B24" s="133" t="s">
        <v>129</v>
      </c>
    </row>
    <row r="25" spans="1:2" x14ac:dyDescent="0.25">
      <c r="A25" s="71" t="s">
        <v>105</v>
      </c>
      <c r="B25" s="133" t="s">
        <v>122</v>
      </c>
    </row>
    <row r="26" spans="1:2" x14ac:dyDescent="0.25">
      <c r="A26" s="71" t="s">
        <v>106</v>
      </c>
      <c r="B26" s="133" t="s">
        <v>130</v>
      </c>
    </row>
    <row r="27" spans="1:2" x14ac:dyDescent="0.25">
      <c r="A27" s="71" t="s">
        <v>107</v>
      </c>
      <c r="B27" s="133" t="s">
        <v>124</v>
      </c>
    </row>
    <row r="28" spans="1:2" x14ac:dyDescent="0.25">
      <c r="A28" s="71" t="s">
        <v>108</v>
      </c>
      <c r="B28" s="133" t="s">
        <v>133</v>
      </c>
    </row>
    <row r="29" spans="1:2" x14ac:dyDescent="0.25">
      <c r="A29" s="71" t="s">
        <v>109</v>
      </c>
      <c r="B29" s="133" t="s">
        <v>134</v>
      </c>
    </row>
    <row r="30" spans="1:2" x14ac:dyDescent="0.25">
      <c r="A30" s="71" t="s">
        <v>110</v>
      </c>
      <c r="B30" s="133" t="s">
        <v>126</v>
      </c>
    </row>
    <row r="31" spans="1:2" x14ac:dyDescent="0.25">
      <c r="A31" s="71" t="s">
        <v>111</v>
      </c>
      <c r="B31" s="133" t="s">
        <v>22</v>
      </c>
    </row>
    <row r="32" spans="1:2" ht="15.75" x14ac:dyDescent="0.25">
      <c r="A32" s="71" t="s">
        <v>112</v>
      </c>
      <c r="B32" s="51" t="s">
        <v>137</v>
      </c>
    </row>
    <row r="33" spans="1:2" ht="15.75" x14ac:dyDescent="0.25">
      <c r="A33" s="71" t="s">
        <v>113</v>
      </c>
      <c r="B33" s="51" t="s">
        <v>139</v>
      </c>
    </row>
    <row r="34" spans="1:2" ht="15.75" x14ac:dyDescent="0.25">
      <c r="A34" s="71"/>
      <c r="B34" s="63" t="s">
        <v>135</v>
      </c>
    </row>
    <row r="35" spans="1:2" ht="15.75" x14ac:dyDescent="0.25">
      <c r="A35" s="71"/>
      <c r="B35" s="55" t="s">
        <v>73</v>
      </c>
    </row>
    <row r="42" spans="1:2" x14ac:dyDescent="0.25">
      <c r="B42" s="70" t="s">
        <v>140</v>
      </c>
    </row>
    <row r="43" spans="1:2" x14ac:dyDescent="0.25">
      <c r="B43" s="44" t="s">
        <v>65</v>
      </c>
    </row>
    <row r="44" spans="1:2" x14ac:dyDescent="0.25">
      <c r="B44" s="44" t="s">
        <v>72</v>
      </c>
    </row>
    <row r="46" spans="1:2" x14ac:dyDescent="0.25">
      <c r="B46" s="44" t="s">
        <v>73</v>
      </c>
    </row>
  </sheetData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Payments</vt:lpstr>
      <vt:lpstr>Receipts</vt:lpstr>
      <vt:lpstr>Monthly Summary</vt:lpstr>
      <vt:lpstr>Transfer</vt:lpstr>
      <vt:lpstr>Bus Account</vt:lpstr>
      <vt:lpstr>Expenditure against Budget</vt:lpstr>
      <vt:lpstr>Codes</vt:lpstr>
      <vt:lpstr>Payments!Print_Area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2021-10-04T11:44:07Z</cp:lastPrinted>
  <dcterms:created xsi:type="dcterms:W3CDTF">2020-10-02T15:00:32Z</dcterms:created>
  <dcterms:modified xsi:type="dcterms:W3CDTF">2021-11-07T19:07:57Z</dcterms:modified>
</cp:coreProperties>
</file>