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wner\Documents\"/>
    </mc:Choice>
  </mc:AlternateContent>
  <bookViews>
    <workbookView xWindow="-120" yWindow="-120" windowWidth="29040" windowHeight="15720" firstSheet="2" activeTab="2"/>
  </bookViews>
  <sheets>
    <sheet name="Payments" sheetId="3" r:id="rId1"/>
    <sheet name="Receipts" sheetId="4" r:id="rId2"/>
    <sheet name="Monthly Summary" sheetId="1" r:id="rId3"/>
    <sheet name="Transfer" sheetId="7" r:id="rId4"/>
    <sheet name="Bus Account" sheetId="2" r:id="rId5"/>
    <sheet name="Expenditure against Budget" sheetId="5" r:id="rId6"/>
    <sheet name="Codes" sheetId="9" r:id="rId7"/>
    <sheet name="Variances" sheetId="11" r:id="rId8"/>
    <sheet name="s137 Calculation" sheetId="12" r:id="rId9"/>
    <sheet name="Statement of Accounts" sheetId="10" r:id="rId10"/>
  </sheets>
  <definedNames>
    <definedName name="_xlnm._FilterDatabase" localSheetId="0" hidden="1">Payments!$A$1:$N$70</definedName>
    <definedName name="_xlnm.Print_Area" localSheetId="0">Payments!$A$1:$N$93</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3" l="1"/>
  <c r="J15" i="3"/>
  <c r="J14" i="3"/>
  <c r="J13" i="3"/>
  <c r="J11" i="3"/>
  <c r="J10" i="3"/>
  <c r="K8" i="3"/>
  <c r="K7" i="3"/>
  <c r="C59" i="1"/>
  <c r="C10" i="1"/>
  <c r="C11" i="1"/>
  <c r="C12" i="1"/>
  <c r="C13" i="1"/>
  <c r="C14" i="1"/>
  <c r="C15" i="1"/>
  <c r="C16" i="1"/>
  <c r="C17" i="1"/>
  <c r="C18" i="1"/>
  <c r="C19" i="1"/>
  <c r="C20" i="1"/>
  <c r="C21" i="1"/>
  <c r="C22" i="1"/>
  <c r="C23" i="1"/>
  <c r="C24" i="1"/>
  <c r="C25" i="1"/>
  <c r="C26" i="1"/>
  <c r="C27" i="1"/>
  <c r="C28" i="1"/>
  <c r="C29" i="1"/>
  <c r="C30" i="1"/>
  <c r="C31" i="1"/>
  <c r="C32" i="1"/>
  <c r="C33" i="1"/>
  <c r="C34" i="1"/>
  <c r="C35" i="1"/>
  <c r="C36" i="1"/>
  <c r="J6" i="3"/>
  <c r="J5" i="3"/>
  <c r="J4" i="3"/>
  <c r="J3" i="3"/>
  <c r="J2" i="3"/>
  <c r="Q45" i="1"/>
  <c r="P45" i="1"/>
  <c r="O45" i="1"/>
  <c r="M45" i="1"/>
  <c r="L45" i="1"/>
  <c r="K45" i="1"/>
  <c r="I45" i="1"/>
  <c r="H45" i="1"/>
  <c r="G45" i="1"/>
  <c r="E2" i="12"/>
  <c r="F8" i="10" l="1"/>
  <c r="C67" i="10"/>
  <c r="F38" i="5"/>
  <c r="S48" i="1"/>
  <c r="S47" i="1"/>
  <c r="S46" i="1"/>
  <c r="R48" i="1"/>
  <c r="R47" i="1"/>
  <c r="R46" i="1"/>
  <c r="R45" i="1"/>
  <c r="R44" i="1"/>
  <c r="N48" i="1"/>
  <c r="N47" i="1"/>
  <c r="N46" i="1"/>
  <c r="N45" i="1"/>
  <c r="N44" i="1"/>
  <c r="J48" i="1"/>
  <c r="J47" i="1"/>
  <c r="J46" i="1"/>
  <c r="J45" i="1"/>
  <c r="J44" i="1"/>
  <c r="C63" i="10"/>
  <c r="C61" i="10"/>
  <c r="C14" i="10" l="1"/>
  <c r="C16" i="10" s="1"/>
  <c r="F9" i="10" s="1"/>
  <c r="F75" i="10"/>
  <c r="C64" i="10"/>
  <c r="C68" i="10" l="1"/>
  <c r="C69" i="10" s="1"/>
  <c r="F16" i="10"/>
  <c r="Q36" i="1" l="1"/>
  <c r="Q35" i="1"/>
  <c r="Q34" i="1"/>
  <c r="Q33" i="1"/>
  <c r="Q32" i="1"/>
  <c r="Q31" i="1"/>
  <c r="Q30" i="1"/>
  <c r="Q29" i="1"/>
  <c r="Q28" i="1"/>
  <c r="Q27" i="1"/>
  <c r="Q26" i="1"/>
  <c r="Q25" i="1"/>
  <c r="Q24" i="1"/>
  <c r="Q23" i="1"/>
  <c r="Q22" i="1"/>
  <c r="Q21" i="1"/>
  <c r="Q20" i="1"/>
  <c r="Q19" i="1"/>
  <c r="Q18" i="1"/>
  <c r="Q17" i="1"/>
  <c r="Q16" i="1"/>
  <c r="Q15" i="1"/>
  <c r="Q14" i="1"/>
  <c r="Q13" i="1"/>
  <c r="Q12" i="1"/>
  <c r="Q11" i="1"/>
  <c r="Q10" i="1"/>
  <c r="Q9" i="1"/>
  <c r="O59" i="1"/>
  <c r="P36" i="1"/>
  <c r="O36" i="1"/>
  <c r="P35" i="1"/>
  <c r="O35" i="1"/>
  <c r="P34" i="1"/>
  <c r="O34" i="1"/>
  <c r="P33" i="1"/>
  <c r="O33" i="1"/>
  <c r="P32" i="1"/>
  <c r="O32" i="1"/>
  <c r="P31" i="1"/>
  <c r="O31" i="1"/>
  <c r="P30" i="1"/>
  <c r="O30" i="1"/>
  <c r="P29" i="1"/>
  <c r="O29" i="1"/>
  <c r="P28" i="1"/>
  <c r="O28" i="1"/>
  <c r="P27" i="1"/>
  <c r="O27" i="1"/>
  <c r="P26" i="1"/>
  <c r="O26" i="1"/>
  <c r="P25" i="1"/>
  <c r="O25" i="1"/>
  <c r="P24" i="1"/>
  <c r="O24" i="1"/>
  <c r="P23" i="1"/>
  <c r="O23" i="1"/>
  <c r="P22" i="1"/>
  <c r="O22" i="1"/>
  <c r="P21" i="1"/>
  <c r="O21" i="1"/>
  <c r="P20" i="1"/>
  <c r="O20" i="1"/>
  <c r="P19" i="1"/>
  <c r="O19" i="1"/>
  <c r="P18" i="1"/>
  <c r="O18" i="1"/>
  <c r="P17" i="1"/>
  <c r="O17" i="1"/>
  <c r="P16" i="1"/>
  <c r="O16" i="1"/>
  <c r="P15" i="1"/>
  <c r="O15" i="1"/>
  <c r="P14" i="1"/>
  <c r="O14" i="1"/>
  <c r="P13" i="1"/>
  <c r="O13" i="1"/>
  <c r="P12" i="1"/>
  <c r="O12" i="1"/>
  <c r="P11" i="1"/>
  <c r="O11" i="1"/>
  <c r="P10" i="1"/>
  <c r="O10" i="1"/>
  <c r="P9" i="1"/>
  <c r="O9"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K10" i="1"/>
  <c r="K11" i="1"/>
  <c r="K12" i="1"/>
  <c r="K13" i="1"/>
  <c r="N13" i="1" s="1"/>
  <c r="K14" i="1"/>
  <c r="K15" i="1"/>
  <c r="K16" i="1"/>
  <c r="K17" i="1"/>
  <c r="N17" i="1" s="1"/>
  <c r="K18" i="1"/>
  <c r="K19" i="1"/>
  <c r="K20" i="1"/>
  <c r="K21" i="1"/>
  <c r="N21" i="1" s="1"/>
  <c r="K22" i="1"/>
  <c r="K23" i="1"/>
  <c r="K24" i="1"/>
  <c r="K25" i="1"/>
  <c r="N25" i="1" s="1"/>
  <c r="K26" i="1"/>
  <c r="K27" i="1"/>
  <c r="K28" i="1"/>
  <c r="K29" i="1"/>
  <c r="N29" i="1" s="1"/>
  <c r="K30" i="1"/>
  <c r="K31" i="1"/>
  <c r="K32" i="1"/>
  <c r="K33" i="1"/>
  <c r="N33" i="1" s="1"/>
  <c r="K34" i="1"/>
  <c r="K35" i="1"/>
  <c r="K36" i="1"/>
  <c r="K9"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G10" i="1"/>
  <c r="G11" i="1"/>
  <c r="G12" i="1"/>
  <c r="G13" i="1"/>
  <c r="J13" i="1" s="1"/>
  <c r="G14" i="1"/>
  <c r="G15" i="1"/>
  <c r="G16" i="1"/>
  <c r="G17" i="1"/>
  <c r="J17" i="1" s="1"/>
  <c r="G18" i="1"/>
  <c r="G19" i="1"/>
  <c r="G20" i="1"/>
  <c r="G21" i="1"/>
  <c r="J21" i="1" s="1"/>
  <c r="G22" i="1"/>
  <c r="G23" i="1"/>
  <c r="G24" i="1"/>
  <c r="G25" i="1"/>
  <c r="J25" i="1" s="1"/>
  <c r="G26" i="1"/>
  <c r="G27" i="1"/>
  <c r="G28" i="1"/>
  <c r="G29" i="1"/>
  <c r="J29" i="1" s="1"/>
  <c r="G30" i="1"/>
  <c r="G31" i="1"/>
  <c r="G32" i="1"/>
  <c r="G33" i="1"/>
  <c r="J33" i="1" s="1"/>
  <c r="G34" i="1"/>
  <c r="G35" i="1"/>
  <c r="G36" i="1"/>
  <c r="G9" i="1"/>
  <c r="J9" i="1" s="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D36" i="1"/>
  <c r="D35" i="1"/>
  <c r="D34" i="1"/>
  <c r="D33" i="1"/>
  <c r="D32" i="1"/>
  <c r="D31" i="1"/>
  <c r="D30" i="1"/>
  <c r="D29" i="1"/>
  <c r="F29" i="1" s="1"/>
  <c r="B26" i="5" s="1"/>
  <c r="G26" i="5" s="1"/>
  <c r="D28" i="1"/>
  <c r="D27" i="1"/>
  <c r="D26" i="1"/>
  <c r="D25" i="1"/>
  <c r="D24" i="1"/>
  <c r="D23" i="1"/>
  <c r="D22" i="1"/>
  <c r="D21" i="1"/>
  <c r="F21" i="1" s="1"/>
  <c r="B18" i="5" s="1"/>
  <c r="G18" i="5" s="1"/>
  <c r="D20" i="1"/>
  <c r="D19" i="1"/>
  <c r="D18" i="1"/>
  <c r="D17" i="1"/>
  <c r="D16" i="1"/>
  <c r="D15" i="1"/>
  <c r="D14" i="1"/>
  <c r="D13" i="1"/>
  <c r="F13" i="1" s="1"/>
  <c r="B10" i="5" s="1"/>
  <c r="G10" i="5" s="1"/>
  <c r="D12" i="1"/>
  <c r="D11" i="1"/>
  <c r="D10" i="1"/>
  <c r="D9" i="1"/>
  <c r="C9" i="1"/>
  <c r="C41" i="1" s="1"/>
  <c r="C52" i="1" s="1"/>
  <c r="E50" i="1"/>
  <c r="C44" i="1"/>
  <c r="C61" i="1" l="1"/>
  <c r="F25" i="1"/>
  <c r="B22" i="5" s="1"/>
  <c r="G22" i="5" s="1"/>
  <c r="F33" i="1"/>
  <c r="B30" i="5" s="1"/>
  <c r="G30" i="5" s="1"/>
  <c r="F17" i="1"/>
  <c r="B14" i="5" s="1"/>
  <c r="G14" i="5" s="1"/>
  <c r="F30" i="1"/>
  <c r="B27" i="5" s="1"/>
  <c r="G27" i="5" s="1"/>
  <c r="F22" i="1"/>
  <c r="B19" i="5" s="1"/>
  <c r="G19" i="5" s="1"/>
  <c r="F14" i="1"/>
  <c r="B11" i="5" s="1"/>
  <c r="G11" i="5" s="1"/>
  <c r="N30" i="1"/>
  <c r="J30" i="1"/>
  <c r="J22" i="1"/>
  <c r="J14" i="1"/>
  <c r="N14" i="1"/>
  <c r="N22" i="1"/>
  <c r="N27" i="1"/>
  <c r="R9" i="1"/>
  <c r="R13" i="1"/>
  <c r="S13" i="1" s="1"/>
  <c r="R17" i="1"/>
  <c r="S17" i="1" s="1"/>
  <c r="R21" i="1"/>
  <c r="S21" i="1" s="1"/>
  <c r="R25" i="1"/>
  <c r="S25" i="1" s="1"/>
  <c r="R29" i="1"/>
  <c r="S29" i="1" s="1"/>
  <c r="R33" i="1"/>
  <c r="S33" i="1" s="1"/>
  <c r="R19" i="1"/>
  <c r="R27" i="1"/>
  <c r="R35" i="1"/>
  <c r="F15" i="1"/>
  <c r="B12" i="5" s="1"/>
  <c r="G12" i="5" s="1"/>
  <c r="F27" i="1"/>
  <c r="B24" i="5" s="1"/>
  <c r="G24" i="5" s="1"/>
  <c r="J31" i="1"/>
  <c r="J23" i="1"/>
  <c r="J15" i="1"/>
  <c r="J35" i="1"/>
  <c r="N31" i="1"/>
  <c r="N23" i="1"/>
  <c r="N15" i="1"/>
  <c r="N11" i="1"/>
  <c r="F23" i="1"/>
  <c r="B20" i="5" s="1"/>
  <c r="G20" i="5" s="1"/>
  <c r="F31" i="1"/>
  <c r="B28" i="5" s="1"/>
  <c r="G28" i="5" s="1"/>
  <c r="R10" i="1"/>
  <c r="R18" i="1"/>
  <c r="R26" i="1"/>
  <c r="R34" i="1"/>
  <c r="F32" i="1"/>
  <c r="B29" i="5" s="1"/>
  <c r="G29" i="5" s="1"/>
  <c r="F24" i="1"/>
  <c r="B21" i="5" s="1"/>
  <c r="G21" i="5" s="1"/>
  <c r="F16" i="1"/>
  <c r="B13" i="5" s="1"/>
  <c r="G13" i="5" s="1"/>
  <c r="J32" i="1"/>
  <c r="J24" i="1"/>
  <c r="J16" i="1"/>
  <c r="N32" i="1"/>
  <c r="N24" i="1"/>
  <c r="N16" i="1"/>
  <c r="F11" i="1"/>
  <c r="B8" i="5" s="1"/>
  <c r="G8" i="5" s="1"/>
  <c r="F35" i="1"/>
  <c r="B32" i="5" s="1"/>
  <c r="G32" i="5" s="1"/>
  <c r="F19" i="1"/>
  <c r="B16" i="5" s="1"/>
  <c r="G16" i="5" s="1"/>
  <c r="J27" i="1"/>
  <c r="J19" i="1"/>
  <c r="J11" i="1"/>
  <c r="N35" i="1"/>
  <c r="N19" i="1"/>
  <c r="R11" i="1"/>
  <c r="R15" i="1"/>
  <c r="R23" i="1"/>
  <c r="R31" i="1"/>
  <c r="R12" i="1"/>
  <c r="R16" i="1"/>
  <c r="R20" i="1"/>
  <c r="R24" i="1"/>
  <c r="R28" i="1"/>
  <c r="R32" i="1"/>
  <c r="R36" i="1"/>
  <c r="R14" i="1"/>
  <c r="R22" i="1"/>
  <c r="R30" i="1"/>
  <c r="F28" i="1"/>
  <c r="B25" i="5" s="1"/>
  <c r="G25" i="5" s="1"/>
  <c r="F12" i="1"/>
  <c r="B9" i="5" s="1"/>
  <c r="G9" i="5" s="1"/>
  <c r="J36" i="1"/>
  <c r="J28" i="1"/>
  <c r="J20" i="1"/>
  <c r="J12" i="1"/>
  <c r="N36" i="1"/>
  <c r="N28" i="1"/>
  <c r="N20" i="1"/>
  <c r="N12" i="1"/>
  <c r="F36" i="1"/>
  <c r="B33" i="5" s="1"/>
  <c r="G33" i="5" s="1"/>
  <c r="F20" i="1"/>
  <c r="B17" i="5" s="1"/>
  <c r="G17" i="5" s="1"/>
  <c r="F34" i="1"/>
  <c r="B31" i="5" s="1"/>
  <c r="G31" i="5" s="1"/>
  <c r="F26" i="1"/>
  <c r="B23" i="5" s="1"/>
  <c r="G23" i="5" s="1"/>
  <c r="F18" i="1"/>
  <c r="B15" i="5" s="1"/>
  <c r="G15" i="5" s="1"/>
  <c r="F10" i="1"/>
  <c r="B7" i="5" s="1"/>
  <c r="G7" i="5" s="1"/>
  <c r="J34" i="1"/>
  <c r="J26" i="1"/>
  <c r="J18" i="1"/>
  <c r="J10" i="1"/>
  <c r="N34" i="1"/>
  <c r="N26" i="1"/>
  <c r="N18" i="1"/>
  <c r="N10" i="1"/>
  <c r="G41" i="1"/>
  <c r="S30" i="1" l="1"/>
  <c r="S27" i="1"/>
  <c r="S22" i="1"/>
  <c r="S15" i="1"/>
  <c r="S14" i="1"/>
  <c r="S32" i="1"/>
  <c r="S31" i="1"/>
  <c r="S16" i="1"/>
  <c r="S11" i="1"/>
  <c r="S19" i="1"/>
  <c r="S23" i="1"/>
  <c r="S24" i="1"/>
  <c r="S36" i="1"/>
  <c r="S35" i="1"/>
  <c r="S20" i="1"/>
  <c r="S26" i="1"/>
  <c r="S34" i="1"/>
  <c r="S12" i="1"/>
  <c r="S28" i="1"/>
  <c r="S10" i="1"/>
  <c r="S18" i="1"/>
  <c r="Q41" i="1"/>
  <c r="P41" i="1"/>
  <c r="O41" i="1"/>
  <c r="R41" i="1" l="1"/>
  <c r="G59" i="1"/>
  <c r="D59" i="1" l="1"/>
  <c r="N9" i="1"/>
  <c r="L41" i="1"/>
  <c r="K41" i="1"/>
  <c r="M41" i="1"/>
  <c r="N41" i="1" l="1"/>
  <c r="F9" i="1"/>
  <c r="E41" i="1"/>
  <c r="D41" i="1"/>
  <c r="D52" i="1" s="1"/>
  <c r="I41" i="1"/>
  <c r="H41" i="1"/>
  <c r="S9" i="1" l="1"/>
  <c r="B6" i="5"/>
  <c r="J41" i="1"/>
  <c r="G6" i="5"/>
  <c r="B49" i="5"/>
  <c r="E23" i="4"/>
  <c r="D11" i="2"/>
  <c r="C11" i="2"/>
  <c r="Q59" i="1"/>
  <c r="P59" i="1"/>
  <c r="M59" i="1"/>
  <c r="L59" i="1"/>
  <c r="K59" i="1"/>
  <c r="I59" i="1"/>
  <c r="H59" i="1"/>
  <c r="Q50" i="1"/>
  <c r="P50" i="1"/>
  <c r="O50" i="1"/>
  <c r="R50" i="1" s="1"/>
  <c r="M50" i="1"/>
  <c r="L50" i="1"/>
  <c r="K50" i="1"/>
  <c r="N50" i="1" s="1"/>
  <c r="I50" i="1"/>
  <c r="H50" i="1"/>
  <c r="G50" i="1"/>
  <c r="J50" i="1" s="1"/>
  <c r="D50" i="1"/>
  <c r="C50" i="1"/>
  <c r="F48" i="1"/>
  <c r="F47" i="1"/>
  <c r="F46" i="1"/>
  <c r="F45" i="1"/>
  <c r="S45" i="1" s="1"/>
  <c r="F44" i="1"/>
  <c r="S44" i="1" s="1"/>
  <c r="F50" i="1" l="1"/>
  <c r="S50" i="1"/>
  <c r="F41" i="1"/>
  <c r="S41" i="1" s="1"/>
  <c r="C13" i="2"/>
  <c r="D61" i="1" l="1"/>
  <c r="E52" i="1"/>
  <c r="G52" i="1" l="1"/>
  <c r="G61" i="1" s="1"/>
  <c r="H52" i="1" l="1"/>
  <c r="I52" i="1" s="1"/>
  <c r="F20" i="10" l="1"/>
  <c r="C51" i="10"/>
  <c r="H61" i="1"/>
  <c r="I61" i="1"/>
  <c r="K52" i="1"/>
  <c r="F22" i="10" l="1"/>
  <c r="F53" i="10" s="1"/>
  <c r="C53" i="10"/>
  <c r="C70" i="10"/>
  <c r="C71" i="10" s="1"/>
  <c r="C75" i="10" s="1"/>
  <c r="F76" i="10" s="1"/>
  <c r="L52" i="1"/>
  <c r="M52" i="1" s="1"/>
  <c r="K61" i="1"/>
  <c r="F54" i="10" l="1"/>
  <c r="M61" i="1"/>
  <c r="O52" i="1"/>
  <c r="O61" i="1" s="1"/>
  <c r="L61" i="1"/>
  <c r="P52" i="1" l="1"/>
  <c r="Q52" i="1" l="1"/>
  <c r="Q61" i="1" s="1"/>
  <c r="P61" i="1"/>
  <c r="B38" i="5" l="1"/>
  <c r="E38" i="5"/>
  <c r="G38" i="5" s="1"/>
  <c r="D38" i="5" l="1"/>
  <c r="C38" i="5"/>
  <c r="E59" i="1"/>
  <c r="E61" i="1" s="1"/>
</calcChain>
</file>

<file path=xl/comments1.xml><?xml version="1.0" encoding="utf-8"?>
<comments xmlns="http://schemas.openxmlformats.org/spreadsheetml/2006/main">
  <authors>
    <author>tc={457DA917-9F3D-4276-ACD7-3177FAE1FD70}</author>
  </authors>
  <commentList>
    <comment ref="C5" authorId="0" shapeId="0">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5.131 - Reporting ona Receipts and Payments basis - VAT will be included</t>
        </r>
      </text>
    </comment>
  </commentList>
</comments>
</file>

<file path=xl/sharedStrings.xml><?xml version="1.0" encoding="utf-8"?>
<sst xmlns="http://schemas.openxmlformats.org/spreadsheetml/2006/main" count="549" uniqueCount="276">
  <si>
    <t>April</t>
  </si>
  <si>
    <t>May</t>
  </si>
  <si>
    <t>June</t>
  </si>
  <si>
    <t>Quarter 1</t>
  </si>
  <si>
    <t>July</t>
  </si>
  <si>
    <t>August</t>
  </si>
  <si>
    <t>Sept</t>
  </si>
  <si>
    <t>Quarter 2</t>
  </si>
  <si>
    <t>Oct</t>
  </si>
  <si>
    <t>Nov</t>
  </si>
  <si>
    <t>Dec</t>
  </si>
  <si>
    <t>Quarter 3</t>
  </si>
  <si>
    <t>Jan</t>
  </si>
  <si>
    <t>Feb</t>
  </si>
  <si>
    <t>Mar</t>
  </si>
  <si>
    <t>Totals</t>
  </si>
  <si>
    <t>Opening Balance</t>
  </si>
  <si>
    <t>Unpresented cheques carried over / Correction</t>
  </si>
  <si>
    <t>Expenditure</t>
  </si>
  <si>
    <t>Clerks Salary</t>
  </si>
  <si>
    <t>HMRC</t>
  </si>
  <si>
    <t>Office/IT Equipment</t>
  </si>
  <si>
    <t>Website Administration</t>
  </si>
  <si>
    <t>Insurance</t>
  </si>
  <si>
    <t>Audit Fees</t>
  </si>
  <si>
    <t>Advertising</t>
  </si>
  <si>
    <t>Room Hire</t>
  </si>
  <si>
    <t>Misc</t>
  </si>
  <si>
    <t>Playground Equipment Inspection Fees</t>
  </si>
  <si>
    <t>Total Expenditure</t>
  </si>
  <si>
    <t>Income</t>
  </si>
  <si>
    <t>Precept</t>
  </si>
  <si>
    <t>Bank interest</t>
  </si>
  <si>
    <t>VAT Reinbursement</t>
  </si>
  <si>
    <t>Best Kept Village Prize</t>
  </si>
  <si>
    <t>Other</t>
  </si>
  <si>
    <t>Total Income</t>
  </si>
  <si>
    <t>Closing Balance</t>
  </si>
  <si>
    <t>These Funds are represented by:</t>
  </si>
  <si>
    <t>Current Acc</t>
  </si>
  <si>
    <t>Bus Account</t>
  </si>
  <si>
    <t>Deposit Acc</t>
  </si>
  <si>
    <t>Unpresented cheques</t>
  </si>
  <si>
    <t>TOTAL</t>
  </si>
  <si>
    <t>COMMUNITY BUS ACCOUNT</t>
  </si>
  <si>
    <t>Deposits</t>
  </si>
  <si>
    <t>Withdrawals</t>
  </si>
  <si>
    <t>Cheque No</t>
  </si>
  <si>
    <t>Payee</t>
  </si>
  <si>
    <t>02.02.17</t>
  </si>
  <si>
    <t>TOTALS</t>
  </si>
  <si>
    <t>Date</t>
  </si>
  <si>
    <t>CHQ NO.</t>
  </si>
  <si>
    <t>Recipient</t>
  </si>
  <si>
    <t xml:space="preserve">Details </t>
  </si>
  <si>
    <t>Invoice Date</t>
  </si>
  <si>
    <t xml:space="preserve">Value </t>
  </si>
  <si>
    <t>NET</t>
  </si>
  <si>
    <t>VAT</t>
  </si>
  <si>
    <t>VAT NUMBER</t>
  </si>
  <si>
    <t>Sec 137</t>
  </si>
  <si>
    <t>DATE</t>
  </si>
  <si>
    <t>DETAILS</t>
  </si>
  <si>
    <t>ACCOUNT</t>
  </si>
  <si>
    <t>AMOUNT</t>
  </si>
  <si>
    <t>Current</t>
  </si>
  <si>
    <t>Budget</t>
  </si>
  <si>
    <t>% spent</t>
  </si>
  <si>
    <t>Q1</t>
  </si>
  <si>
    <t>Q2</t>
  </si>
  <si>
    <t>Q3</t>
  </si>
  <si>
    <t>Q4</t>
  </si>
  <si>
    <t xml:space="preserve">                                                                                      Bus</t>
  </si>
  <si>
    <t>Total</t>
  </si>
  <si>
    <t>Election Costs</t>
  </si>
  <si>
    <t>#</t>
  </si>
  <si>
    <t>Invoice Number</t>
  </si>
  <si>
    <t>001</t>
  </si>
  <si>
    <t>002</t>
  </si>
  <si>
    <t>003</t>
  </si>
  <si>
    <t>004</t>
  </si>
  <si>
    <t>005</t>
  </si>
  <si>
    <t>006</t>
  </si>
  <si>
    <t>007</t>
  </si>
  <si>
    <t>008</t>
  </si>
  <si>
    <t>Cashed</t>
  </si>
  <si>
    <t>Transfer</t>
  </si>
  <si>
    <t>00897190</t>
  </si>
  <si>
    <t>00897204</t>
  </si>
  <si>
    <t>009</t>
  </si>
  <si>
    <t>010</t>
  </si>
  <si>
    <t>011</t>
  </si>
  <si>
    <t>012</t>
  </si>
  <si>
    <t>013</t>
  </si>
  <si>
    <t>014</t>
  </si>
  <si>
    <t>015</t>
  </si>
  <si>
    <t>016</t>
  </si>
  <si>
    <t>017</t>
  </si>
  <si>
    <t>018</t>
  </si>
  <si>
    <t>019</t>
  </si>
  <si>
    <t>020</t>
  </si>
  <si>
    <t>021</t>
  </si>
  <si>
    <t>022</t>
  </si>
  <si>
    <t>023</t>
  </si>
  <si>
    <t>024</t>
  </si>
  <si>
    <t>025</t>
  </si>
  <si>
    <t>026</t>
  </si>
  <si>
    <t>027</t>
  </si>
  <si>
    <t>028</t>
  </si>
  <si>
    <t>Payroll Administration</t>
  </si>
  <si>
    <t>Clerks Fixed Expenses (Office &amp; Phone Allowance)</t>
  </si>
  <si>
    <t>Clerks Mileage</t>
  </si>
  <si>
    <t>Stationary and Postage</t>
  </si>
  <si>
    <t>Printer Paper and Ink</t>
  </si>
  <si>
    <t>Subscriptions</t>
  </si>
  <si>
    <t>Annual Meeting - Room Hire &amp; Buffet</t>
  </si>
  <si>
    <t>Training and Conferences</t>
  </si>
  <si>
    <t>Councillor Mileage / Expenses</t>
  </si>
  <si>
    <t>Celebratory and Commemorative Events</t>
  </si>
  <si>
    <t>Sec 137 Expenditure</t>
  </si>
  <si>
    <t>Street Furniture Maintenance/Recycling Bin</t>
  </si>
  <si>
    <t>Additional/Replacement Street Furniture</t>
  </si>
  <si>
    <t>Recreation Ground Costs/Public Realm   (Community Payback)</t>
  </si>
  <si>
    <t>The Glade, Ashey – Clearance/Grass Cutting</t>
  </si>
  <si>
    <t>The Glade, Ashey – Litter Bin Emptying</t>
  </si>
  <si>
    <t>IOWC Devolved Service – Environment Officer</t>
  </si>
  <si>
    <t xml:space="preserve">IOWC Devolved Service – Recreation Ground   </t>
  </si>
  <si>
    <t xml:space="preserve">Community Taxi Bus       </t>
  </si>
  <si>
    <t>Balances @  31.03.2020                              Deposit</t>
  </si>
  <si>
    <t>Code</t>
  </si>
  <si>
    <t>Budget Line</t>
  </si>
  <si>
    <t>Column Labels</t>
  </si>
  <si>
    <t>Grand Total</t>
  </si>
  <si>
    <t xml:space="preserve">Sum of Value </t>
  </si>
  <si>
    <t>Row Labels</t>
  </si>
  <si>
    <t>Save</t>
  </si>
  <si>
    <t>Variance</t>
  </si>
  <si>
    <t>Voucher</t>
  </si>
  <si>
    <t>2021-22</t>
  </si>
  <si>
    <t>September</t>
  </si>
  <si>
    <t>October</t>
  </si>
  <si>
    <t>November</t>
  </si>
  <si>
    <t>December</t>
  </si>
  <si>
    <t>January</t>
  </si>
  <si>
    <t>February</t>
  </si>
  <si>
    <t>March</t>
  </si>
  <si>
    <t>z</t>
  </si>
  <si>
    <t>QUARTERLY REPORTS 2021-22</t>
  </si>
  <si>
    <t>VAT Refund</t>
  </si>
  <si>
    <t>(blank)</t>
  </si>
  <si>
    <t>Quarter 4</t>
  </si>
  <si>
    <t>INCOME</t>
  </si>
  <si>
    <t>AGAR</t>
  </si>
  <si>
    <t>Original</t>
  </si>
  <si>
    <t>Inc. VAT</t>
  </si>
  <si>
    <t>Bank Interest</t>
  </si>
  <si>
    <t>1. Balances brought forward</t>
  </si>
  <si>
    <t>Donations</t>
  </si>
  <si>
    <t>Contributions</t>
  </si>
  <si>
    <t>2. (+) Precept or Rates and Levies</t>
  </si>
  <si>
    <t>Grants</t>
  </si>
  <si>
    <t>3. (+) Total other receipts</t>
  </si>
  <si>
    <t>Sale of Assets</t>
  </si>
  <si>
    <t>Precept (Box 1)</t>
  </si>
  <si>
    <t>Receipts</t>
  </si>
  <si>
    <t>Uncashed</t>
  </si>
  <si>
    <t>Sum</t>
  </si>
  <si>
    <t>EXPENDITURE</t>
  </si>
  <si>
    <t>4. (-) Staff costs</t>
  </si>
  <si>
    <t>5. (-) Loan interest/capital repayments</t>
  </si>
  <si>
    <t>6. (-) All other payments</t>
  </si>
  <si>
    <t>Payments</t>
  </si>
  <si>
    <t>7. (=) Balances carried forward</t>
  </si>
  <si>
    <t>Balance as per bank statement 31 March 2021</t>
  </si>
  <si>
    <t>Main Account</t>
  </si>
  <si>
    <t>Savings</t>
  </si>
  <si>
    <t>Less: Uncashed Payment</t>
  </si>
  <si>
    <t>Add: Uncashed Receipt</t>
  </si>
  <si>
    <t>RESERVES</t>
  </si>
  <si>
    <t>Balance at 31 March 2020</t>
  </si>
  <si>
    <t>BALANCE SHEET</t>
  </si>
  <si>
    <t>Balance and Reserves as at 31 March 2020</t>
  </si>
  <si>
    <t>8. Total value of cash and short term investments</t>
  </si>
  <si>
    <t>Check</t>
  </si>
  <si>
    <t>2021/22</t>
  </si>
  <si>
    <t>Bus</t>
  </si>
  <si>
    <t>EXPLANATION OF VARIANCES OVER £200</t>
  </si>
  <si>
    <t>The amount a council can spend each fiscal year is limited using an index-linked formula. A spending limit per head of the relevant population (number of individuals on the electoral roll) is set each year by the Ministry of Housing, Communities and Local Government. For example, Sandown Town Councils s.137 budget for 2020-21 is £8.32 x 5,627 or £46,816.54.</t>
  </si>
  <si>
    <t>Summary of Income and Expenditure for year end 31 March 2023</t>
  </si>
  <si>
    <t>Set by NALC</t>
  </si>
  <si>
    <t>Tax Base</t>
  </si>
  <si>
    <t>2021/2022</t>
  </si>
  <si>
    <t>2022/2023</t>
  </si>
  <si>
    <t>Annual Meeting</t>
  </si>
  <si>
    <t xml:space="preserve">Celebratory and commemorative events </t>
  </si>
  <si>
    <t>Clerks fixed expenses (phone &amp; office)</t>
  </si>
  <si>
    <t>Community Transport Project</t>
  </si>
  <si>
    <t>Councillor mileage/expenses</t>
  </si>
  <si>
    <t>Election costs</t>
  </si>
  <si>
    <t>IWC Devolved Service (Env Officer)</t>
  </si>
  <si>
    <t>IWC Devolved Service (Recreation Ground)</t>
  </si>
  <si>
    <t>Payroll Admin</t>
  </si>
  <si>
    <t>Printer Paper &amp; Ink</t>
  </si>
  <si>
    <t>Public Realm/Community Payback</t>
  </si>
  <si>
    <t>Stationery and Postage</t>
  </si>
  <si>
    <t xml:space="preserve">Street Furniture Maintenance </t>
  </si>
  <si>
    <t xml:space="preserve">Subscriptions </t>
  </si>
  <si>
    <t>The Glade</t>
  </si>
  <si>
    <t>The Glade Litter Bin</t>
  </si>
  <si>
    <t>Training and conferences</t>
  </si>
  <si>
    <t>Website administration</t>
  </si>
  <si>
    <t>s.137</t>
  </si>
  <si>
    <t>Government confirms Section 137 expenditure limit for 2022/23 - News (nalc.gov.uk)</t>
  </si>
  <si>
    <t>TRANSFERS 2022-2023</t>
  </si>
  <si>
    <t>RECEIPTS 2022-2023</t>
  </si>
  <si>
    <t>Island Roads</t>
  </si>
  <si>
    <t>Ashey Road Layby Sep-21-Mar-22</t>
  </si>
  <si>
    <t>IWALC</t>
  </si>
  <si>
    <t>Membership</t>
  </si>
  <si>
    <t>S2022-11</t>
  </si>
  <si>
    <t>-</t>
  </si>
  <si>
    <t>Community Action</t>
  </si>
  <si>
    <t xml:space="preserve">Richard Priest </t>
  </si>
  <si>
    <t>0738</t>
  </si>
  <si>
    <t>Expenses/Milage - Feb/Mar-22</t>
  </si>
  <si>
    <t>Expenses/Milage - Jan-22</t>
  </si>
  <si>
    <t>Havenstreet Community Association</t>
  </si>
  <si>
    <t>Room Hire - 7/4/2022</t>
  </si>
  <si>
    <t>H31A</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</si>
  <si>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</si>
  <si>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</si>
  <si>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</si>
  <si>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</si>
  <si>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</si>
  <si>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</si>
  <si>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</si>
  <si>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</si>
  <si>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</si>
  <si>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</si>
  <si>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</si>
  <si>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</si>
  <si>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</si>
  <si>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</si>
  <si>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</si>
  <si>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</si>
  <si>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</si>
  <si>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</si>
  <si>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</si>
  <si>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</si>
  <si>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</si>
  <si>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</si>
  <si>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</si>
  <si>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</si>
  <si>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</si>
  <si>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</si>
  <si>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</si>
  <si>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</si>
  <si>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</si>
  <si>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</si>
  <si>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</si>
  <si>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</si>
  <si>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</si>
  <si>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</si>
  <si>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</si>
  <si>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</si>
  <si>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</si>
  <si>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</si>
  <si>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</si>
  <si>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</si>
  <si>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</si>
  <si>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Foundation Multimedia</t>
  </si>
  <si>
    <t>Website</t>
  </si>
  <si>
    <t>#32457</t>
  </si>
  <si>
    <t>Gareth Huges</t>
  </si>
  <si>
    <t>Internal Audit</t>
  </si>
  <si>
    <t>18/2022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</si>
</sst>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dd\.mm\.yy"/>
    <numFmt numFmtId="165" formatCode="#,##0.00_ ;\-#,##0.00\ "/>
    <numFmt numFmtId="166" formatCode="&quot;£&quot;#,##0.00"/>
    <numFmt numFmtId="167" formatCode="0.0%"/>
    <numFmt numFmtId="168" formatCode="&quot;£&quot;#,##0"/>
  </numFmts>
  <fonts count="53" x14ac:knownFonts="1">
    <font>
      <sz val="11"/>
      <color rgb="FF000000"/>
      <name val="Calibri"/>
    </font>
    <font>
      <sz val="11"/>
      <color theme="1"/>
      <name val="Calibri"/>
      <family val="2"/>
      <scheme val="minor"/>
    </font>
    <font>
      <b/>
      <sz val="11"/>
      <color theme="1"/>
      <name val="Arial"/>
      <family val="2"/>
    </font>
    <font>
      <b/>
      <sz val="11"/>
      <color rgb="FF0070C0"/>
      <name val="Arial"/>
      <family val="2"/>
    </font>
    <font>
      <sz val="11"/>
      <color theme="1"/>
      <name val="Arial"/>
      <family val="2"/>
    </font>
    <font>
      <sz val="11"/>
      <color rgb="FF00B0F0"/>
      <name val="Arial"/>
      <family val="2"/>
    </font>
    <font>
      <sz val="11"/>
      <color rgb="FF0070C0"/>
      <name val="Arial"/>
      <family val="2"/>
    </font>
    <font>
      <sz val="11"/>
      <color rgb="FF0C0C0C"/>
      <name val="Arial"/>
      <family val="2"/>
    </font>
    <font>
      <b/>
      <sz val="11"/>
      <color rgb="FFFF0000"/>
      <name val="Arial"/>
      <family val="2"/>
    </font>
    <font>
      <b/>
      <sz val="20"/>
      <color rgb="FF000000"/>
      <name val="Calibri"/>
      <family val="2"/>
    </font>
    <font>
      <b/>
      <sz val="11"/>
      <color rgb="FF000000"/>
      <name val="Calibri"/>
      <family val="2"/>
    </font>
    <font>
      <sz val="10"/>
      <color theme="1"/>
      <name val="Arial"/>
      <family val="2"/>
    </font>
    <font>
      <b/>
      <sz val="24"/>
      <color rgb="FF000000"/>
      <name val="Calibri"/>
      <family val="2"/>
    </font>
    <font>
      <sz val="14"/>
      <color theme="1"/>
      <name val="Calibri"/>
      <family val="2"/>
    </font>
    <font>
      <sz val="14"/>
      <color rgb="FF000000"/>
      <name val="Calibri"/>
      <family val="2"/>
    </font>
    <font>
      <sz val="11"/>
      <color theme="1"/>
      <name val="Calibri"/>
      <family val="2"/>
    </font>
    <font>
      <b/>
      <sz val="10"/>
      <color theme="1"/>
      <name val="Arial"/>
      <family val="2"/>
    </font>
    <font>
      <sz val="11"/>
      <color rgb="FFFF0000"/>
      <name val="Calibri"/>
      <family val="2"/>
    </font>
    <font>
      <b/>
      <sz val="10"/>
      <color rgb="FFFF0000"/>
      <name val="Arial"/>
      <family val="2"/>
    </font>
    <font>
      <sz val="8"/>
      <name val="Calibri"/>
      <family val="2"/>
    </font>
    <font>
      <sz val="11"/>
      <color theme="1"/>
      <name val="Calibri"/>
      <family val="2"/>
    </font>
    <font>
      <sz val="11"/>
      <color rgb="FF000000"/>
      <name val="Calibri"/>
      <family val="2"/>
    </font>
    <font>
      <sz val="12"/>
      <color rgb="FF000000"/>
      <name val="Calibri"/>
      <family val="2"/>
    </font>
    <font>
      <i/>
      <sz val="12"/>
      <color rgb="FF000000"/>
      <name val="Calibri"/>
      <family val="2"/>
    </font>
    <font>
      <b/>
      <sz val="12"/>
      <color rgb="FF000000"/>
      <name val="Calibri"/>
      <family val="2"/>
    </font>
    <font>
      <sz val="11"/>
      <color rgb="FF000000"/>
      <name val="Calibri"/>
      <family val="2"/>
    </font>
    <font>
      <sz val="11"/>
      <color theme="1"/>
      <name val="Arial"/>
      <family val="2"/>
    </font>
    <font>
      <sz val="12"/>
      <color theme="1"/>
      <name val="Calibri"/>
      <family val="2"/>
    </font>
    <font>
      <b/>
      <sz val="11"/>
      <color theme="1"/>
      <name val="Calibri"/>
      <family val="2"/>
    </font>
    <font>
      <sz val="11"/>
      <name val="Calibri"/>
      <family val="2"/>
    </font>
    <font>
      <sz val="8"/>
      <name val="Calibri"/>
      <family val="2"/>
    </font>
    <font>
      <b/>
      <sz val="14"/>
      <color theme="1"/>
      <name val="Calibri"/>
      <family val="2"/>
      <scheme val="major"/>
    </font>
    <font>
      <sz val="11"/>
      <color rgb="FF000000"/>
      <name val="Calibri"/>
      <family val="2"/>
      <scheme val="major"/>
    </font>
    <font>
      <sz val="10"/>
      <color theme="1"/>
      <name val="Arial"/>
      <family val="2"/>
    </font>
    <font>
      <b/>
      <sz val="12"/>
      <color theme="1"/>
      <name val="Calibri"/>
      <family val="2"/>
    </font>
    <font>
      <sz val="12"/>
      <color rgb="FFFF0000"/>
      <name val="Calibri"/>
      <family val="2"/>
    </font>
    <font>
      <sz val="12"/>
      <name val="Calibri"/>
      <family val="2"/>
    </font>
    <font>
      <sz val="11"/>
      <color rgb="FF000000"/>
      <name val="Calibri"/>
      <family val="2"/>
    </font>
    <font>
      <b/>
      <sz val="11"/>
      <color theme="1"/>
      <name val="Calibri"/>
      <family val="2"/>
      <scheme val="minor"/>
    </font>
    <font>
      <sz val="12"/>
      <color theme="1"/>
      <name val="Calibri"/>
      <family val="2"/>
      <scheme val="minor"/>
    </font>
    <font>
      <sz val="14"/>
      <color theme="1"/>
      <name val="Calibri"/>
      <family val="2"/>
      <scheme val="minor"/>
    </font>
    <font>
      <sz val="10"/>
      <color indexed="8"/>
      <name val="Arial"/>
      <family val="2"/>
    </font>
    <font>
      <sz val="12"/>
      <color indexed="8"/>
      <name val="Calibri"/>
      <family val="2"/>
      <scheme val="minor"/>
    </font>
    <font>
      <b/>
      <sz val="12"/>
      <color indexed="8"/>
      <name val="Calibri"/>
      <family val="2"/>
      <scheme val="minor"/>
    </font>
    <font>
      <b/>
      <sz val="10"/>
      <color indexed="8"/>
      <name val="Arial"/>
      <family val="2"/>
    </font>
    <font>
      <b/>
      <u/>
      <sz val="11"/>
      <color rgb="FF000000"/>
      <name val="Calibri"/>
      <family val="2"/>
    </font>
    <font>
      <sz val="9"/>
      <color rgb="FF000000"/>
      <name val="Arial"/>
      <family val="2"/>
    </font>
    <font>
      <u/>
      <sz val="11"/>
      <color theme="10"/>
      <name val="Calibri"/>
      <family val="2"/>
    </font>
    <font>
      <b/>
      <sz val="14"/>
      <color rgb="FF000000"/>
      <name val="Calibri"/>
      <family val="2"/>
    </font>
    <font>
      <sz val="18"/>
      <color rgb="FF000000"/>
      <name val="Calibri"/>
      <family val="2"/>
    </font>
    <font>
      <b/>
      <sz val="18"/>
      <color rgb="FF000000"/>
      <name val="Calibri"/>
      <family val="2"/>
    </font>
    <font>
      <b/>
      <sz val="18"/>
      <color theme="1"/>
      <name val="Arial"/>
      <family val="2"/>
    </font>
    <font>
      <sz val="18"/>
      <color theme="1"/>
      <name val="Calibri"/>
      <family val="2"/>
    </font>
  </fonts>
  <fills count="6">
    <fill>
      <patternFill patternType="none"/>
    </fill>
    <fill>
      <patternFill patternType="gray125"/>
    </fill>
    <fill>
      <patternFill patternType="solid">
        <fgColor rgb="FFFEF2CB"/>
        <bgColor rgb="FFFEF2CB"/>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right/>
      <top/>
      <bottom/>
      <diagonal/>
    </border>
    <border>
      <left/>
      <right/>
      <top style="thin">
        <color rgb="FF000000"/>
      </top>
      <bottom style="double">
        <color rgb="FF000000"/>
      </bottom>
      <diagonal/>
    </border>
    <border>
      <left/>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s>
  <cellStyleXfs count="5">
    <xf numFmtId="0" fontId="0" fillId="0" borderId="0"/>
    <xf numFmtId="9" fontId="25" fillId="0" borderId="0" applyFont="0" applyFill="0" applyBorder="0" applyAlignment="0" applyProtection="0"/>
    <xf numFmtId="43" fontId="37" fillId="0" borderId="0" applyFont="0" applyFill="0" applyBorder="0" applyAlignment="0" applyProtection="0"/>
    <xf numFmtId="0" fontId="41" fillId="0" borderId="1">
      <alignment vertical="top"/>
    </xf>
    <xf numFmtId="0" fontId="47" fillId="0" borderId="0" applyNumberFormat="0" applyFill="0" applyBorder="0" applyAlignment="0" applyProtection="0"/>
  </cellStyleXfs>
  <cellXfs count="208">
    <xf numFmtId="0" fontId="0" fillId="0" borderId="0" xfId="0" applyFont="1" applyAlignment="1"/>
    <xf numFmtId="4" fontId="2" fillId="0" borderId="0" xfId="0" applyNumberFormat="1" applyFont="1"/>
    <xf numFmtId="4" fontId="3" fillId="0" borderId="0" xfId="0" applyNumberFormat="1" applyFont="1"/>
    <xf numFmtId="4" fontId="3" fillId="2" borderId="1" xfId="0" applyNumberFormat="1" applyFont="1" applyFill="1" applyBorder="1"/>
    <xf numFmtId="4" fontId="4" fillId="0" borderId="0" xfId="0" applyNumberFormat="1" applyFont="1"/>
    <xf numFmtId="4" fontId="4" fillId="2" borderId="1" xfId="0" applyNumberFormat="1" applyFont="1" applyFill="1" applyBorder="1"/>
    <xf numFmtId="4" fontId="4" fillId="0" borderId="0" xfId="0" applyNumberFormat="1" applyFont="1" applyAlignment="1"/>
    <xf numFmtId="4" fontId="5" fillId="0" borderId="0" xfId="0" applyNumberFormat="1" applyFont="1"/>
    <xf numFmtId="4" fontId="6" fillId="0" borderId="0" xfId="0" applyNumberFormat="1" applyFont="1"/>
    <xf numFmtId="4" fontId="7" fillId="0" borderId="0" xfId="0" applyNumberFormat="1" applyFont="1"/>
    <xf numFmtId="4" fontId="2" fillId="0" borderId="2" xfId="0" applyNumberFormat="1" applyFont="1" applyBorder="1"/>
    <xf numFmtId="4" fontId="8" fillId="0" borderId="0" xfId="0" applyNumberFormat="1" applyFont="1" applyAlignment="1"/>
    <xf numFmtId="4" fontId="3" fillId="2" borderId="3" xfId="0" applyNumberFormat="1" applyFont="1" applyFill="1" applyBorder="1"/>
    <xf numFmtId="4" fontId="7" fillId="0" borderId="0" xfId="0" applyNumberFormat="1" applyFont="1" applyAlignment="1"/>
    <xf numFmtId="14" fontId="0" fillId="0" borderId="0" xfId="0" applyNumberFormat="1" applyFont="1"/>
    <xf numFmtId="4" fontId="0" fillId="0" borderId="0" xfId="0" applyNumberFormat="1" applyFont="1"/>
    <xf numFmtId="4" fontId="10" fillId="0" borderId="0" xfId="0" applyNumberFormat="1" applyFont="1"/>
    <xf numFmtId="0" fontId="0" fillId="0" borderId="0" xfId="0" applyFont="1"/>
    <xf numFmtId="14" fontId="11" fillId="0" borderId="0" xfId="0" applyNumberFormat="1" applyFont="1"/>
    <xf numFmtId="4" fontId="11" fillId="0" borderId="0" xfId="0" applyNumberFormat="1" applyFont="1"/>
    <xf numFmtId="14" fontId="10" fillId="0" borderId="0" xfId="0" applyNumberFormat="1" applyFont="1"/>
    <xf numFmtId="0" fontId="13" fillId="0" borderId="0" xfId="0" applyFont="1"/>
    <xf numFmtId="0" fontId="14" fillId="0" borderId="0" xfId="0" applyFont="1"/>
    <xf numFmtId="0" fontId="15" fillId="0" borderId="0" xfId="0" applyFont="1"/>
    <xf numFmtId="0" fontId="13" fillId="0" borderId="0" xfId="0" applyFont="1" applyAlignment="1"/>
    <xf numFmtId="0" fontId="14" fillId="0" borderId="0" xfId="0" applyFont="1" applyAlignment="1"/>
    <xf numFmtId="0" fontId="0" fillId="0" borderId="0" xfId="0" applyFont="1" applyAlignment="1"/>
    <xf numFmtId="0" fontId="14" fillId="0" borderId="0" xfId="0" quotePrefix="1" applyFont="1" applyAlignment="1"/>
    <xf numFmtId="0" fontId="11" fillId="0" borderId="0" xfId="0" applyFont="1"/>
    <xf numFmtId="165" fontId="15" fillId="0" borderId="0" xfId="0" applyNumberFormat="1" applyFont="1" applyAlignment="1"/>
    <xf numFmtId="165" fontId="15" fillId="0" borderId="0" xfId="0" applyNumberFormat="1" applyFont="1"/>
    <xf numFmtId="0" fontId="11" fillId="0" borderId="0" xfId="0" applyFont="1" applyAlignment="1"/>
    <xf numFmtId="0" fontId="16" fillId="0" borderId="0" xfId="0" applyFont="1"/>
    <xf numFmtId="0" fontId="17" fillId="0" borderId="0" xfId="0" applyFont="1"/>
    <xf numFmtId="165" fontId="16" fillId="0" borderId="0" xfId="0" applyNumberFormat="1" applyFont="1"/>
    <xf numFmtId="0" fontId="16" fillId="0" borderId="0" xfId="0" applyFont="1" applyAlignment="1">
      <alignment horizontal="center"/>
    </xf>
    <xf numFmtId="2" fontId="16" fillId="0" borderId="0" xfId="0" applyNumberFormat="1" applyFont="1" applyAlignment="1">
      <alignment horizontal="right"/>
    </xf>
    <xf numFmtId="1" fontId="16" fillId="0" borderId="0" xfId="0" applyNumberFormat="1" applyFont="1" applyAlignment="1">
      <alignment horizontal="right"/>
    </xf>
    <xf numFmtId="0" fontId="16" fillId="0" borderId="0" xfId="0" applyFont="1" applyAlignment="1">
      <alignment horizontal="right"/>
    </xf>
    <xf numFmtId="0" fontId="18" fillId="0" borderId="0" xfId="0" applyFont="1" applyAlignment="1">
      <alignment horizontal="right"/>
    </xf>
    <xf numFmtId="1" fontId="15" fillId="0" borderId="0" xfId="0" applyNumberFormat="1" applyFont="1"/>
    <xf numFmtId="0" fontId="10" fillId="0" borderId="0" xfId="0" applyFont="1" applyAlignment="1">
      <alignment horizontal="right"/>
    </xf>
    <xf numFmtId="0" fontId="10" fillId="0" borderId="0" xfId="0" applyFont="1" applyAlignment="1">
      <alignment horizontal="right"/>
    </xf>
    <xf numFmtId="0" fontId="0" fillId="0" borderId="0" xfId="0" applyFont="1" applyAlignment="1"/>
    <xf numFmtId="0" fontId="0" fillId="0" borderId="0" xfId="0" applyFont="1" applyAlignment="1">
      <alignment horizontal="right"/>
    </xf>
    <xf numFmtId="4" fontId="13" fillId="0" borderId="0" xfId="0" applyNumberFormat="1" applyFont="1" applyAlignment="1">
      <alignment horizontal="right"/>
    </xf>
    <xf numFmtId="4" fontId="0" fillId="0" borderId="0" xfId="0" applyNumberFormat="1" applyFont="1" applyAlignment="1">
      <alignment horizontal="right"/>
    </xf>
    <xf numFmtId="0" fontId="0" fillId="0" borderId="0" xfId="0" applyFont="1" applyAlignment="1"/>
    <xf numFmtId="0" fontId="22" fillId="0" borderId="0" xfId="0" applyFont="1" applyAlignment="1">
      <alignment vertical="center"/>
    </xf>
    <xf numFmtId="0" fontId="22" fillId="0" borderId="0" xfId="0" applyFont="1" applyAlignment="1"/>
    <xf numFmtId="0" fontId="22" fillId="0" borderId="0" xfId="0" applyFont="1" applyAlignment="1">
      <alignment horizontal="justify" vertical="center"/>
    </xf>
    <xf numFmtId="0" fontId="23" fillId="0" borderId="0" xfId="0" applyFont="1" applyAlignment="1">
      <alignment horizontal="right" vertical="center"/>
    </xf>
    <xf numFmtId="0" fontId="24" fillId="0" borderId="0" xfId="0" applyFont="1" applyAlignment="1">
      <alignment horizontal="right"/>
    </xf>
    <xf numFmtId="0" fontId="24" fillId="0" borderId="0" xfId="0" applyFont="1" applyAlignment="1"/>
    <xf numFmtId="2" fontId="22" fillId="0" borderId="0" xfId="0" applyNumberFormat="1" applyFont="1" applyAlignment="1"/>
    <xf numFmtId="2" fontId="24" fillId="0" borderId="0" xfId="0" applyNumberFormat="1" applyFont="1" applyAlignment="1"/>
    <xf numFmtId="167" fontId="15" fillId="0" borderId="0" xfId="1" applyNumberFormat="1" applyFont="1"/>
    <xf numFmtId="4" fontId="26" fillId="0" borderId="0" xfId="0" applyNumberFormat="1" applyFont="1"/>
    <xf numFmtId="0" fontId="22" fillId="0" borderId="0" xfId="0" applyFont="1" applyAlignment="1">
      <alignment horizontal="right" vertical="center"/>
    </xf>
    <xf numFmtId="0" fontId="21" fillId="0" borderId="0" xfId="0" applyFont="1" applyAlignment="1"/>
    <xf numFmtId="14" fontId="27" fillId="0" borderId="0" xfId="0" applyNumberFormat="1" applyFont="1"/>
    <xf numFmtId="0" fontId="28" fillId="0" borderId="0" xfId="0" applyFont="1"/>
    <xf numFmtId="0" fontId="21" fillId="0" borderId="0" xfId="0" quotePrefix="1" applyFont="1" applyAlignment="1"/>
    <xf numFmtId="0" fontId="31" fillId="0" borderId="0" xfId="0" applyFont="1"/>
    <xf numFmtId="0" fontId="31" fillId="0" borderId="0" xfId="0" applyFont="1" applyAlignment="1">
      <alignment horizontal="right"/>
    </xf>
    <xf numFmtId="0" fontId="32" fillId="0" borderId="0" xfId="0" applyFont="1" applyAlignment="1"/>
    <xf numFmtId="14" fontId="15" fillId="0" borderId="0" xfId="0" applyNumberFormat="1" applyFont="1" applyAlignment="1"/>
    <xf numFmtId="0" fontId="33" fillId="0" borderId="0" xfId="0" applyFont="1"/>
    <xf numFmtId="0" fontId="20" fillId="0" borderId="0" xfId="0" applyFont="1"/>
    <xf numFmtId="0" fontId="0" fillId="0" borderId="0" xfId="0" applyFont="1" applyFill="1" applyAlignment="1"/>
    <xf numFmtId="0" fontId="22" fillId="0" borderId="0" xfId="0" quotePrefix="1" applyFont="1" applyAlignment="1"/>
    <xf numFmtId="164" fontId="34" fillId="3" borderId="4" xfId="0" applyNumberFormat="1" applyFont="1" applyFill="1" applyBorder="1" applyAlignment="1">
      <alignment horizontal="left"/>
    </xf>
    <xf numFmtId="0" fontId="34" fillId="3" borderId="4" xfId="0" applyFont="1" applyFill="1" applyBorder="1" applyAlignment="1">
      <alignment horizontal="center"/>
    </xf>
    <xf numFmtId="0" fontId="34" fillId="3" borderId="4" xfId="0" applyFont="1" applyFill="1" applyBorder="1" applyAlignment="1">
      <alignment horizontal="left"/>
    </xf>
    <xf numFmtId="165" fontId="27" fillId="3" borderId="4" xfId="0" applyNumberFormat="1" applyFont="1" applyFill="1" applyBorder="1" applyAlignment="1">
      <alignment horizontal="right"/>
    </xf>
    <xf numFmtId="4" fontId="27" fillId="3" borderId="4" xfId="0" applyNumberFormat="1" applyFont="1" applyFill="1" applyBorder="1" applyAlignment="1">
      <alignment horizontal="right"/>
    </xf>
    <xf numFmtId="166" fontId="27" fillId="3" borderId="4" xfId="0" applyNumberFormat="1" applyFont="1" applyFill="1" applyBorder="1" applyAlignment="1">
      <alignment horizontal="right"/>
    </xf>
    <xf numFmtId="166" fontId="34" fillId="3" borderId="4" xfId="0" applyNumberFormat="1" applyFont="1" applyFill="1" applyBorder="1" applyAlignment="1">
      <alignment horizontal="right"/>
    </xf>
    <xf numFmtId="0" fontId="27" fillId="0" borderId="0" xfId="0" applyFont="1" applyAlignment="1"/>
    <xf numFmtId="2" fontId="27" fillId="0" borderId="0" xfId="0" applyNumberFormat="1" applyFont="1" applyAlignment="1">
      <alignment horizontal="right"/>
    </xf>
    <xf numFmtId="2" fontId="22" fillId="0" borderId="0" xfId="0" applyNumberFormat="1" applyFont="1" applyAlignment="1">
      <alignment horizontal="right"/>
    </xf>
    <xf numFmtId="0" fontId="27" fillId="0" borderId="0" xfId="0" applyFont="1" applyAlignment="1">
      <alignment horizontal="right"/>
    </xf>
    <xf numFmtId="0" fontId="22" fillId="0" borderId="0" xfId="0" quotePrefix="1" applyFont="1" applyFill="1" applyBorder="1" applyAlignment="1"/>
    <xf numFmtId="0" fontId="22" fillId="0" borderId="0" xfId="0" applyFont="1" applyFill="1" applyBorder="1" applyAlignment="1"/>
    <xf numFmtId="2" fontId="22" fillId="0" borderId="0" xfId="0" applyNumberFormat="1" applyFont="1" applyFill="1" applyBorder="1" applyAlignment="1"/>
    <xf numFmtId="0" fontId="22" fillId="0" borderId="0" xfId="0" applyFont="1" applyAlignment="1">
      <alignment horizontal="right"/>
    </xf>
    <xf numFmtId="2" fontId="27" fillId="0" borderId="1" xfId="0" applyNumberFormat="1" applyFont="1" applyBorder="1" applyAlignment="1">
      <alignment horizontal="right"/>
    </xf>
    <xf numFmtId="0" fontId="22" fillId="0" borderId="1" xfId="0" quotePrefix="1" applyFont="1" applyFill="1" applyBorder="1" applyAlignment="1"/>
    <xf numFmtId="0" fontId="22" fillId="0" borderId="1" xfId="0" applyFont="1" applyFill="1" applyBorder="1" applyAlignment="1"/>
    <xf numFmtId="2" fontId="22" fillId="0" borderId="1" xfId="0" applyNumberFormat="1" applyFont="1" applyFill="1" applyBorder="1" applyAlignment="1"/>
    <xf numFmtId="0" fontId="22" fillId="0" borderId="1" xfId="0" applyFont="1" applyBorder="1" applyAlignment="1">
      <alignment horizontal="right"/>
    </xf>
    <xf numFmtId="0" fontId="27" fillId="0" borderId="1" xfId="0" applyFont="1" applyFill="1" applyBorder="1" applyAlignment="1">
      <alignment horizontal="right"/>
    </xf>
    <xf numFmtId="14" fontId="27" fillId="0" borderId="0" xfId="0" applyNumberFormat="1" applyFont="1" applyFill="1"/>
    <xf numFmtId="0" fontId="35" fillId="0" borderId="0" xfId="0" applyFont="1" applyAlignment="1">
      <alignment horizontal="right"/>
    </xf>
    <xf numFmtId="2" fontId="22" fillId="0" borderId="0" xfId="0" applyNumberFormat="1" applyFont="1" applyFill="1" applyAlignment="1">
      <alignment horizontal="right"/>
    </xf>
    <xf numFmtId="4" fontId="27" fillId="0" borderId="0" xfId="0" applyNumberFormat="1" applyFont="1" applyAlignment="1">
      <alignment horizontal="right"/>
    </xf>
    <xf numFmtId="0" fontId="27" fillId="0" borderId="0" xfId="0" applyFont="1"/>
    <xf numFmtId="0" fontId="22" fillId="0" borderId="0" xfId="0" applyFont="1"/>
    <xf numFmtId="0" fontId="22" fillId="0" borderId="0" xfId="0" quotePrefix="1" applyFont="1"/>
    <xf numFmtId="2" fontId="22" fillId="4" borderId="0" xfId="0" quotePrefix="1" applyNumberFormat="1" applyFont="1" applyFill="1" applyBorder="1" applyAlignment="1"/>
    <xf numFmtId="14" fontId="27" fillId="4" borderId="0" xfId="0" applyNumberFormat="1" applyFont="1" applyFill="1"/>
    <xf numFmtId="0" fontId="0" fillId="0" borderId="0" xfId="0" pivotButton="1" applyFont="1" applyAlignment="1"/>
    <xf numFmtId="0" fontId="0" fillId="0" borderId="0" xfId="0" applyFont="1" applyAlignment="1">
      <alignment horizontal="left"/>
    </xf>
    <xf numFmtId="4" fontId="27" fillId="0" borderId="0" xfId="0" applyNumberFormat="1" applyFont="1" applyFill="1" applyAlignment="1">
      <alignment horizontal="right"/>
    </xf>
    <xf numFmtId="4" fontId="13" fillId="0" borderId="0" xfId="0" applyNumberFormat="1" applyFont="1" applyFill="1" applyAlignment="1">
      <alignment horizontal="right"/>
    </xf>
    <xf numFmtId="4" fontId="26" fillId="0" borderId="0" xfId="0" applyNumberFormat="1" applyFont="1" applyAlignment="1"/>
    <xf numFmtId="4" fontId="0" fillId="0" borderId="0" xfId="0" applyNumberFormat="1" applyFont="1" applyAlignment="1"/>
    <xf numFmtId="0" fontId="0" fillId="5" borderId="0" xfId="0" applyFont="1" applyFill="1" applyAlignment="1"/>
    <xf numFmtId="4" fontId="27" fillId="5" borderId="0" xfId="0" applyNumberFormat="1" applyFont="1" applyFill="1" applyAlignment="1">
      <alignment horizontal="right"/>
    </xf>
    <xf numFmtId="2" fontId="22" fillId="0" borderId="0" xfId="0" quotePrefix="1" applyNumberFormat="1" applyFont="1" applyFill="1" applyBorder="1" applyAlignment="1"/>
    <xf numFmtId="0" fontId="27" fillId="0" borderId="0" xfId="0" applyFont="1" applyFill="1" applyAlignment="1">
      <alignment horizontal="right"/>
    </xf>
    <xf numFmtId="0" fontId="0" fillId="0" borderId="0" xfId="0" applyFont="1" applyAlignment="1"/>
    <xf numFmtId="0" fontId="0" fillId="0" borderId="0" xfId="0" applyFont="1" applyAlignment="1"/>
    <xf numFmtId="0" fontId="36" fillId="0" borderId="0" xfId="0" quotePrefix="1" applyFont="1" applyFill="1" applyAlignment="1"/>
    <xf numFmtId="0" fontId="36" fillId="0" borderId="0" xfId="0" applyFont="1" applyFill="1" applyAlignment="1"/>
    <xf numFmtId="2" fontId="36" fillId="0" borderId="0" xfId="0" quotePrefix="1" applyNumberFormat="1" applyFont="1" applyFill="1" applyBorder="1" applyAlignment="1"/>
    <xf numFmtId="2" fontId="36" fillId="0" borderId="0" xfId="0" applyNumberFormat="1" applyFont="1" applyFill="1" applyAlignment="1">
      <alignment horizontal="right"/>
    </xf>
    <xf numFmtId="0" fontId="36" fillId="0" borderId="0" xfId="0" applyFont="1" applyFill="1" applyAlignment="1">
      <alignment horizontal="right"/>
    </xf>
    <xf numFmtId="0" fontId="29" fillId="0" borderId="0" xfId="0" applyFont="1" applyFill="1" applyAlignment="1">
      <alignment horizontal="right"/>
    </xf>
    <xf numFmtId="2" fontId="22" fillId="0" borderId="1" xfId="0" quotePrefix="1" applyNumberFormat="1" applyFont="1" applyFill="1" applyBorder="1" applyAlignment="1"/>
    <xf numFmtId="0" fontId="0" fillId="0" borderId="0" xfId="0" applyFont="1" applyAlignment="1"/>
    <xf numFmtId="0" fontId="0" fillId="0" borderId="0" xfId="0" applyAlignment="1">
      <alignment horizontal="left"/>
    </xf>
    <xf numFmtId="1" fontId="0" fillId="0" borderId="0" xfId="0" applyNumberFormat="1"/>
    <xf numFmtId="0" fontId="0" fillId="0" borderId="0" xfId="0" applyFont="1" applyAlignment="1"/>
    <xf numFmtId="15" fontId="21" fillId="0" borderId="0" xfId="0" quotePrefix="1" applyNumberFormat="1" applyFont="1" applyAlignment="1">
      <alignment horizontal="center"/>
    </xf>
    <xf numFmtId="0" fontId="22" fillId="0" borderId="0" xfId="0" applyFont="1" applyAlignment="1">
      <alignment horizontal="center"/>
    </xf>
    <xf numFmtId="0" fontId="27" fillId="0" borderId="0" xfId="0" applyFont="1" applyAlignment="1">
      <alignment horizontal="center"/>
    </xf>
    <xf numFmtId="0" fontId="36" fillId="0" borderId="0" xfId="0" applyFont="1" applyFill="1" applyAlignment="1">
      <alignment horizontal="center"/>
    </xf>
    <xf numFmtId="0" fontId="13" fillId="0" borderId="0" xfId="0" applyFont="1" applyAlignment="1">
      <alignment horizontal="center"/>
    </xf>
    <xf numFmtId="0" fontId="0" fillId="0" borderId="0" xfId="0" applyFont="1" applyAlignment="1">
      <alignment horizontal="center"/>
    </xf>
    <xf numFmtId="15" fontId="34" fillId="3" borderId="4" xfId="0" applyNumberFormat="1" applyFont="1" applyFill="1" applyBorder="1" applyAlignment="1">
      <alignment horizontal="center"/>
    </xf>
    <xf numFmtId="15" fontId="27" fillId="0" borderId="0" xfId="0" applyNumberFormat="1" applyFont="1" applyAlignment="1">
      <alignment horizontal="center"/>
    </xf>
    <xf numFmtId="15" fontId="27" fillId="0" borderId="0" xfId="0" applyNumberFormat="1" applyFont="1" applyFill="1" applyAlignment="1">
      <alignment horizontal="center"/>
    </xf>
    <xf numFmtId="15" fontId="36" fillId="0" borderId="0" xfId="0" applyNumberFormat="1" applyFont="1" applyFill="1" applyAlignment="1">
      <alignment horizontal="center"/>
    </xf>
    <xf numFmtId="15" fontId="0" fillId="0" borderId="0" xfId="0" applyNumberFormat="1" applyFont="1" applyAlignment="1">
      <alignment horizontal="center"/>
    </xf>
    <xf numFmtId="0" fontId="22" fillId="0" borderId="1" xfId="0" quotePrefix="1" applyFont="1" applyFill="1" applyBorder="1" applyAlignment="1">
      <alignment horizontal="center"/>
    </xf>
    <xf numFmtId="2" fontId="34" fillId="3" borderId="4" xfId="0" applyNumberFormat="1" applyFont="1" applyFill="1" applyBorder="1" applyAlignment="1">
      <alignment horizontal="right"/>
    </xf>
    <xf numFmtId="2" fontId="0" fillId="0" borderId="0" xfId="0" applyNumberFormat="1" applyFont="1" applyAlignment="1">
      <alignment horizontal="right"/>
    </xf>
    <xf numFmtId="0" fontId="21" fillId="0" borderId="0" xfId="0" applyFont="1" applyAlignment="1">
      <alignment horizontal="left"/>
    </xf>
    <xf numFmtId="0" fontId="27" fillId="0" borderId="0" xfId="0" quotePrefix="1" applyFont="1" applyAlignment="1">
      <alignment horizontal="center"/>
    </xf>
    <xf numFmtId="0" fontId="0" fillId="0" borderId="0" xfId="0" applyNumberFormat="1" applyFont="1" applyAlignment="1"/>
    <xf numFmtId="0" fontId="27" fillId="0" borderId="0" xfId="0" quotePrefix="1" applyFont="1"/>
    <xf numFmtId="0" fontId="0" fillId="0" borderId="0" xfId="0" applyFont="1" applyAlignment="1"/>
    <xf numFmtId="0" fontId="0" fillId="0" borderId="0" xfId="0" applyFont="1" applyAlignment="1"/>
    <xf numFmtId="167" fontId="17" fillId="0" borderId="0" xfId="1" applyNumberFormat="1" applyFont="1"/>
    <xf numFmtId="0" fontId="39" fillId="0" borderId="0" xfId="0" applyFont="1"/>
    <xf numFmtId="0" fontId="0" fillId="0" borderId="0" xfId="0"/>
    <xf numFmtId="166" fontId="0" fillId="0" borderId="0" xfId="0" applyNumberFormat="1"/>
    <xf numFmtId="166" fontId="0" fillId="0" borderId="0" xfId="0" applyNumberFormat="1" applyAlignment="1">
      <alignment horizontal="right"/>
    </xf>
    <xf numFmtId="168" fontId="0" fillId="0" borderId="0" xfId="2" applyNumberFormat="1" applyFont="1" applyAlignment="1">
      <alignment horizontal="right"/>
    </xf>
    <xf numFmtId="166" fontId="0" fillId="0" borderId="0" xfId="2" applyNumberFormat="1" applyFont="1" applyAlignment="1">
      <alignment horizontal="right"/>
    </xf>
    <xf numFmtId="0" fontId="40" fillId="0" borderId="0" xfId="0" applyFont="1"/>
    <xf numFmtId="166" fontId="40" fillId="0" borderId="0" xfId="0" quotePrefix="1" applyNumberFormat="1" applyFont="1" applyAlignment="1">
      <alignment horizontal="right"/>
    </xf>
    <xf numFmtId="166" fontId="40" fillId="0" borderId="0" xfId="0" applyNumberFormat="1" applyFont="1" applyAlignment="1">
      <alignment horizontal="right"/>
    </xf>
    <xf numFmtId="166" fontId="38" fillId="0" borderId="0" xfId="0" applyNumberFormat="1" applyFont="1" applyAlignment="1">
      <alignment horizontal="right"/>
    </xf>
    <xf numFmtId="0" fontId="42" fillId="0" borderId="1" xfId="3" applyFont="1">
      <alignment vertical="top"/>
    </xf>
    <xf numFmtId="4" fontId="42" fillId="0" borderId="1" xfId="3" applyNumberFormat="1" applyFont="1">
      <alignment vertical="top"/>
    </xf>
    <xf numFmtId="166" fontId="42" fillId="0" borderId="1" xfId="3" applyNumberFormat="1" applyFont="1" applyAlignment="1">
      <alignment horizontal="right" vertical="top"/>
    </xf>
    <xf numFmtId="166" fontId="0" fillId="0" borderId="0" xfId="0" applyNumberFormat="1" applyAlignment="1">
      <alignment horizontal="left"/>
    </xf>
    <xf numFmtId="2" fontId="42" fillId="0" borderId="1" xfId="3" applyNumberFormat="1" applyFont="1">
      <alignment vertical="top"/>
    </xf>
    <xf numFmtId="166" fontId="1" fillId="0" borderId="0" xfId="0" applyNumberFormat="1" applyFont="1" applyAlignment="1">
      <alignment horizontal="right"/>
    </xf>
    <xf numFmtId="0" fontId="43" fillId="0" borderId="1" xfId="3" applyFont="1">
      <alignment vertical="top"/>
    </xf>
    <xf numFmtId="166" fontId="43" fillId="0" borderId="5" xfId="3" applyNumberFormat="1" applyFont="1" applyBorder="1" applyAlignment="1">
      <alignment horizontal="right" vertical="top"/>
    </xf>
    <xf numFmtId="0" fontId="41" fillId="0" borderId="1" xfId="3">
      <alignment vertical="top"/>
    </xf>
    <xf numFmtId="4" fontId="41" fillId="0" borderId="1" xfId="3" applyNumberFormat="1">
      <alignment vertical="top"/>
    </xf>
    <xf numFmtId="166" fontId="41" fillId="0" borderId="1" xfId="3" applyNumberFormat="1">
      <alignment vertical="top"/>
    </xf>
    <xf numFmtId="4" fontId="44" fillId="0" borderId="1" xfId="3" applyNumberFormat="1" applyFont="1">
      <alignment vertical="top"/>
    </xf>
    <xf numFmtId="0" fontId="21" fillId="0" borderId="0" xfId="0" applyFont="1"/>
    <xf numFmtId="168" fontId="38" fillId="0" borderId="0" xfId="2" applyNumberFormat="1" applyFont="1" applyAlignment="1">
      <alignment horizontal="right"/>
    </xf>
    <xf numFmtId="166" fontId="38" fillId="0" borderId="0" xfId="2" applyNumberFormat="1" applyFont="1" applyAlignment="1">
      <alignment horizontal="right"/>
    </xf>
    <xf numFmtId="166" fontId="0" fillId="0" borderId="5" xfId="0" applyNumberFormat="1" applyBorder="1"/>
    <xf numFmtId="166" fontId="38" fillId="0" borderId="5" xfId="0" applyNumberFormat="1" applyFont="1" applyBorder="1"/>
    <xf numFmtId="4" fontId="0" fillId="0" borderId="0" xfId="0" applyNumberFormat="1"/>
    <xf numFmtId="166" fontId="0" fillId="0" borderId="6" xfId="0" applyNumberFormat="1" applyBorder="1"/>
    <xf numFmtId="166" fontId="21" fillId="4" borderId="0" xfId="0" applyNumberFormat="1" applyFont="1" applyFill="1" applyAlignment="1">
      <alignment horizontal="right"/>
    </xf>
    <xf numFmtId="168" fontId="0" fillId="4" borderId="0" xfId="2" applyNumberFormat="1" applyFont="1" applyFill="1" applyAlignment="1">
      <alignment horizontal="right"/>
    </xf>
    <xf numFmtId="166" fontId="38" fillId="0" borderId="0" xfId="0" applyNumberFormat="1" applyFont="1"/>
    <xf numFmtId="0" fontId="10" fillId="0" borderId="0" xfId="0" applyFont="1"/>
    <xf numFmtId="0" fontId="0" fillId="4" borderId="0" xfId="0" applyFill="1"/>
    <xf numFmtId="0" fontId="21" fillId="4" borderId="0" xfId="0" applyFont="1" applyFill="1"/>
    <xf numFmtId="0" fontId="10" fillId="4" borderId="0" xfId="0" applyFont="1" applyFill="1"/>
    <xf numFmtId="0" fontId="0" fillId="4" borderId="0" xfId="0" applyFill="1" applyAlignment="1">
      <alignment horizontal="center"/>
    </xf>
    <xf numFmtId="0" fontId="45" fillId="0" borderId="0" xfId="0" applyFont="1"/>
    <xf numFmtId="0" fontId="46" fillId="0" borderId="0" xfId="0" applyFont="1" applyAlignment="1">
      <alignment vertical="top" wrapText="1"/>
    </xf>
    <xf numFmtId="0" fontId="0" fillId="0" borderId="0" xfId="0" applyFont="1" applyAlignment="1">
      <alignment vertical="top"/>
    </xf>
    <xf numFmtId="0" fontId="0" fillId="0" borderId="0" xfId="0" applyFont="1" applyAlignment="1"/>
    <xf numFmtId="0" fontId="21" fillId="0" borderId="0" xfId="0" applyFont="1" applyAlignment="1">
      <alignment horizontal="center" vertical="top"/>
    </xf>
    <xf numFmtId="0" fontId="14" fillId="0" borderId="0" xfId="0" applyFont="1" applyAlignment="1">
      <alignment vertical="center"/>
    </xf>
    <xf numFmtId="0" fontId="21" fillId="0" borderId="0" xfId="0" applyFont="1" applyAlignment="1">
      <alignment vertical="top"/>
    </xf>
    <xf numFmtId="0" fontId="47" fillId="0" borderId="0" xfId="4" applyAlignment="1"/>
    <xf numFmtId="0" fontId="48" fillId="0" borderId="0" xfId="0" applyFont="1" applyAlignment="1">
      <alignment vertical="center"/>
    </xf>
    <xf numFmtId="0" fontId="27" fillId="0" borderId="0" xfId="0" quotePrefix="1" applyFont="1" applyAlignment="1">
      <alignment horizontal="right"/>
    </xf>
    <xf numFmtId="0" fontId="22" fillId="0" borderId="0" xfId="0" quotePrefix="1" applyFont="1" applyAlignment="1">
      <alignment horizontal="center"/>
    </xf>
    <xf numFmtId="0" fontId="0" fillId="0" borderId="0" xfId="0" quotePrefix="1" applyFont="1" applyAlignment="1">
      <alignment horizontal="center"/>
    </xf>
    <xf numFmtId="0" fontId="0" fillId="0" borderId="0" xfId="0" applyFont="1" applyAlignment="1"/>
    <xf numFmtId="0" fontId="49" fillId="0" borderId="0" xfId="0" applyFont="1" applyAlignment="1"/>
    <xf numFmtId="0" fontId="49" fillId="0" borderId="0" xfId="0" applyFont="1"/>
    <xf numFmtId="0" fontId="51" fillId="0" borderId="0" xfId="0" applyFont="1"/>
    <xf numFmtId="0" fontId="51" fillId="0" borderId="0" xfId="0" quotePrefix="1" applyFont="1"/>
    <xf numFmtId="14" fontId="52" fillId="0" borderId="0" xfId="0" applyNumberFormat="1" applyFont="1" applyAlignment="1">
      <alignment horizontal="left"/>
    </xf>
    <xf numFmtId="2" fontId="49" fillId="0" borderId="0" xfId="0" quotePrefix="1" applyNumberFormat="1" applyFont="1" applyAlignment="1"/>
    <xf numFmtId="2" fontId="49" fillId="0" borderId="0" xfId="0" applyNumberFormat="1" applyFont="1" applyAlignment="1"/>
    <xf numFmtId="0" fontId="12" fillId="0" borderId="0" xfId="0" applyFont="1" applyAlignment="1">
      <alignment horizontal="center"/>
    </xf>
    <xf numFmtId="0" fontId="0" fillId="0" borderId="0" xfId="0" applyFont="1" applyAlignment="1"/>
    <xf numFmtId="0" fontId="50" fillId="0" borderId="0" xfId="0" applyFont="1" applyAlignment="1">
      <alignment horizontal="center"/>
    </xf>
    <xf numFmtId="0" fontId="49" fillId="0" borderId="0" xfId="0" applyFont="1" applyAlignment="1"/>
    <xf numFmtId="0" fontId="9" fillId="0" borderId="0" xfId="0" applyFont="1" applyAlignment="1">
      <alignment horizontal="center"/>
    </xf>
    <xf numFmtId="0" fontId="16" fillId="0" borderId="0" xfId="0" applyFont="1" applyAlignment="1">
      <alignment horizontal="center"/>
    </xf>
  </cellXfs>
  <cellStyles count="5">
    <cellStyle name="Comma" xfId="2" builtinId="3"/>
    <cellStyle name="Hyperlink" xfId="4" builtinId="8"/>
    <cellStyle name="Normal" xfId="0" builtinId="0"/>
    <cellStyle name="Normal 3"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ennifer Armstrong" id="{5CEBB9A2-60D3-4FDC-9971-3A2738136A25}" userId="Jennifer Armstrong"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ifer Armstrong" refreshedDate="44729.450787731483" createdVersion="7" refreshedVersion="8" minRefreshableVersion="3" recordCount="320">
  <cacheSource type="worksheet">
    <worksheetSource ref="A1:N1048576" sheet="Payments"/>
  </cacheSource>
  <cacheFields count="14">
    <cacheField name="#" numFmtId="0">
      <sharedItems containsBlank="1"/>
    </cacheField>
    <cacheField name="Date" numFmtId="15">
      <sharedItems containsNonDate="0" containsDate="1" containsString="0" containsBlank="1" minDate="2022-04-01T00:00:00" maxDate="2022-06-16T00:00:00"/>
    </cacheField>
    <cacheField name="Cashed" numFmtId="0">
      <sharedItems containsBlank="1" count="14">
        <s v="April"/>
        <s v="May"/>
        <m/>
        <s v="July"/>
        <s v="August"/>
        <s v="September"/>
        <s v="October"/>
        <s v="November"/>
        <s v="December"/>
        <s v="January"/>
        <s v="February"/>
        <s v="March"/>
        <s v="z"/>
        <s v="June" u="1"/>
      </sharedItems>
    </cacheField>
    <cacheField name="CHQ NO." numFmtId="0">
      <sharedItems containsBlank="1"/>
    </cacheField>
    <cacheField name="Recipient" numFmtId="0">
      <sharedItems containsBlank="1"/>
    </cacheField>
    <cacheField name="Code" numFmtId="0">
      <sharedItems containsBlank="1" count="33">
        <s v="026"/>
        <s v="024"/>
        <s v="017"/>
        <s v="007"/>
        <s v="011"/>
        <s v="006"/>
        <s v="020"/>
        <s v="028"/>
        <s v="003"/>
        <m/>
        <s v="001"/>
        <s v="002"/>
        <s v="004"/>
        <s v="005"/>
        <s v="008"/>
        <s v="009"/>
        <s v="010"/>
        <s v="012"/>
        <s v="013"/>
        <s v="014"/>
        <s v="015"/>
        <s v="016"/>
        <s v="018"/>
        <s v="019"/>
        <s v="021"/>
        <s v="022"/>
        <s v="023"/>
        <s v="025"/>
        <s v="027"/>
        <s v="030" u="1"/>
        <s v="031" u="1"/>
        <s v="032" u="1"/>
        <s v="029" u="1"/>
      </sharedItems>
    </cacheField>
    <cacheField name="Details " numFmtId="0">
      <sharedItems containsBlank="1"/>
    </cacheField>
    <cacheField name="Invoice Number" numFmtId="0">
      <sharedItems containsBlank="1" containsMixedTypes="1" containsNumber="1" containsInteger="1" minValue="9078" maxValue="68000097"/>
    </cacheField>
    <cacheField name="Invoice Date" numFmtId="0">
      <sharedItems containsNonDate="0" containsDate="1" containsString="0" containsBlank="1" minDate="2022-01-27T00:00:00" maxDate="2022-06-02T00:00:00"/>
    </cacheField>
    <cacheField name="Value " numFmtId="2">
      <sharedItems containsString="0" containsBlank="1" containsNumber="1" minValue="0" maxValue="274.47000000000003"/>
    </cacheField>
    <cacheField name="NET" numFmtId="0">
      <sharedItems containsString="0" containsBlank="1" containsNumber="1" minValue="11.5" maxValue="274.47000000000003"/>
    </cacheField>
    <cacheField name="VAT" numFmtId="0">
      <sharedItems containsString="0" containsBlank="1" containsNumber="1" minValue="0" maxValue="15.9"/>
    </cacheField>
    <cacheField name="VAT NUMBER" numFmtId="0">
      <sharedItems containsBlank="1" containsMixedTypes="1" containsNumber="1" containsInteger="1" minValue="321931874" maxValue="321931874"/>
    </cacheField>
    <cacheField name="Sec 137" numFmtId="0">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0">
  <r>
    <s v="001"/>
    <d v="2022-04-01T00:00:00"/>
    <x v="0"/>
    <m/>
    <s v="Island Roads"/>
    <x v="0"/>
    <s v="Ashey Road Layby Sep-21-Mar-22"/>
    <n v="68000097"/>
    <d v="2022-03-25T00:00:00"/>
    <n v="95.4"/>
    <n v="79.5"/>
    <n v="15.9"/>
    <n v="321931874"/>
    <n v="0"/>
  </r>
  <r>
    <s v="002"/>
    <d v="2022-04-01T00:00:00"/>
    <x v="0"/>
    <m/>
    <s v="IWALC"/>
    <x v="1"/>
    <s v="Membership"/>
    <s v="S2022-11"/>
    <d v="2022-01-27T00:00:00"/>
    <n v="179.47"/>
    <n v="179.47"/>
    <n v="0"/>
    <s v="-"/>
    <n v="0"/>
  </r>
  <r>
    <s v="003"/>
    <d v="2022-04-20T00:00:00"/>
    <x v="0"/>
    <m/>
    <s v="Community Action"/>
    <x v="2"/>
    <s v="Payroll Admin"/>
    <n v="9078"/>
    <d v="2022-04-20T00:00:00"/>
    <n v="11.5"/>
    <n v="11.5"/>
    <n v="0"/>
    <s v="-"/>
    <n v="0"/>
  </r>
  <r>
    <s v="004"/>
    <d v="2022-04-20T00:00:00"/>
    <x v="0"/>
    <m/>
    <s v="Community Action"/>
    <x v="3"/>
    <s v="Clerks Salary"/>
    <n v="9078"/>
    <d v="2022-04-20T00:00:00"/>
    <n v="274.47000000000003"/>
    <n v="274.47000000000003"/>
    <n v="0"/>
    <s v="-"/>
    <n v="0"/>
  </r>
  <r>
    <s v="005"/>
    <d v="2022-04-20T00:00:00"/>
    <x v="0"/>
    <m/>
    <s v="Community Action"/>
    <x v="4"/>
    <s v="HMRC"/>
    <n v="9078"/>
    <d v="2022-04-20T00:00:00"/>
    <n v="68.400000000000006"/>
    <n v="68.400000000000006"/>
    <n v="0"/>
    <s v="-"/>
    <n v="0"/>
  </r>
  <r>
    <s v="006"/>
    <d v="2022-04-07T00:00:00"/>
    <x v="0"/>
    <s v="0738"/>
    <s v="Richard Priest "/>
    <x v="5"/>
    <s v="Expenses/Milage - Jan-22"/>
    <s v="-"/>
    <d v="2022-04-07T00:00:00"/>
    <n v="75.7"/>
    <n v="75.7"/>
    <n v="0"/>
    <s v="-"/>
    <n v="0"/>
  </r>
  <r>
    <s v="007"/>
    <d v="2022-04-07T00:00:00"/>
    <x v="0"/>
    <s v="0738"/>
    <s v="Richard Priest "/>
    <x v="5"/>
    <s v="Expenses/Milage - Feb/Mar-22"/>
    <s v="-"/>
    <d v="2022-04-07T00:00:00"/>
    <n v="142.30000000000001"/>
    <n v="142.30000000000001"/>
    <n v="0"/>
    <s v="-"/>
    <n v="0"/>
  </r>
  <r>
    <s v="008"/>
    <d v="2022-05-26T00:00:00"/>
    <x v="1"/>
    <m/>
    <s v="Havenstreet Community Association"/>
    <x v="6"/>
    <s v="Room Hire - 7/4/2022"/>
    <s v="H31A"/>
    <d v="2022-04-30T00:00:00"/>
    <n v="12"/>
    <n v="12"/>
    <n v="0"/>
    <s v="-"/>
    <n v="0"/>
  </r>
  <r>
    <s v="009"/>
    <d v="2022-05-11T00:00:00"/>
    <x v="1"/>
    <m/>
    <s v="Community Action"/>
    <x v="2"/>
    <s v="Payroll Admin"/>
    <n v="9140"/>
    <d v="2022-05-09T00:00:00"/>
    <n v="11.5"/>
    <n v="11.5"/>
    <n v="0"/>
    <s v="-"/>
    <n v="0"/>
  </r>
  <r>
    <s v="010"/>
    <d v="2022-05-11T00:00:00"/>
    <x v="1"/>
    <m/>
    <s v="Community Action"/>
    <x v="3"/>
    <s v="Clerks Salary"/>
    <n v="9140"/>
    <d v="2022-05-09T00:00:00"/>
    <n v="274.27"/>
    <n v="274.27"/>
    <n v="0"/>
    <s v="-"/>
    <n v="0"/>
  </r>
  <r>
    <s v="011"/>
    <d v="2022-05-11T00:00:00"/>
    <x v="1"/>
    <m/>
    <s v="Community Action"/>
    <x v="4"/>
    <s v="HMRC"/>
    <n v="9140"/>
    <d v="2022-05-09T00:00:00"/>
    <n v="68.599999999999994"/>
    <n v="68.599999999999994"/>
    <n v="0"/>
    <s v="-"/>
    <n v="0"/>
  </r>
  <r>
    <s v="012"/>
    <d v="2022-06-15T00:00:00"/>
    <x v="2"/>
    <m/>
    <s v="Community Action"/>
    <x v="2"/>
    <s v="Payroll Admin"/>
    <n v="9140"/>
    <d v="2022-05-09T00:00:00"/>
    <n v="11.5"/>
    <n v="11.5"/>
    <n v="0"/>
    <s v="-"/>
    <n v="0"/>
  </r>
  <r>
    <s v="013"/>
    <d v="2022-06-15T00:00:00"/>
    <x v="2"/>
    <m/>
    <s v="Community Action"/>
    <x v="3"/>
    <s v="Clerks Salary"/>
    <n v="9140"/>
    <d v="2022-05-09T00:00:00"/>
    <n v="274.47000000000003"/>
    <n v="274.47000000000003"/>
    <n v="0"/>
    <s v="-"/>
    <n v="0"/>
  </r>
  <r>
    <s v="014"/>
    <d v="2022-06-15T00:00:00"/>
    <x v="2"/>
    <m/>
    <s v="Community Action"/>
    <x v="4"/>
    <s v="HMRC"/>
    <n v="9140"/>
    <d v="2022-05-09T00:00:00"/>
    <n v="68.599999999999994"/>
    <n v="68.599999999999994"/>
    <n v="0"/>
    <s v="-"/>
    <n v="0"/>
  </r>
  <r>
    <s v="015"/>
    <d v="2022-06-10T00:00:00"/>
    <x v="2"/>
    <m/>
    <s v="Foundation Multimedia"/>
    <x v="7"/>
    <s v="Website"/>
    <s v="#32457"/>
    <d v="2022-06-01T00:00:00"/>
    <n v="180"/>
    <n v="180"/>
    <n v="0"/>
    <s v="-"/>
    <n v="0"/>
  </r>
  <r>
    <s v="016"/>
    <d v="2022-06-08T00:00:00"/>
    <x v="2"/>
    <m/>
    <s v="Gareth Huges"/>
    <x v="8"/>
    <s v="Internal Audit"/>
    <s v="18/2022"/>
    <d v="2022-05-29T00:00:00"/>
    <n v="145"/>
    <n v="145"/>
    <n v="0"/>
    <s v="-"/>
    <n v="0"/>
  </r>
  <r>
    <s v="017"/>
    <m/>
    <x v="2"/>
    <m/>
    <m/>
    <x v="9"/>
    <m/>
    <m/>
    <m/>
    <m/>
    <m/>
    <m/>
    <m/>
    <m/>
  </r>
  <r>
    <s v="018"/>
    <m/>
    <x v="2"/>
    <m/>
    <m/>
    <x v="9"/>
    <m/>
    <m/>
    <m/>
    <m/>
    <m/>
    <m/>
    <m/>
    <m/>
  </r>
  <r>
    <s v="019"/>
    <m/>
    <x v="2"/>
    <m/>
    <m/>
    <x v="9"/>
    <m/>
    <m/>
    <m/>
    <m/>
    <m/>
    <m/>
    <m/>
    <m/>
  </r>
  <r>
    <s v="020"/>
    <m/>
    <x v="2"/>
    <m/>
    <m/>
    <x v="9"/>
    <m/>
    <m/>
    <m/>
    <m/>
    <m/>
    <m/>
    <m/>
    <m/>
  </r>
  <r>
    <s v="021"/>
    <m/>
    <x v="2"/>
    <m/>
    <m/>
    <x v="9"/>
    <m/>
    <m/>
    <m/>
    <m/>
    <m/>
    <m/>
    <m/>
    <m/>
  </r>
  <r>
    <s v="022"/>
    <m/>
    <x v="2"/>
    <m/>
    <m/>
    <x v="9"/>
    <m/>
    <m/>
    <m/>
    <m/>
    <m/>
    <m/>
    <m/>
    <m/>
  </r>
  <r>
    <s v="023"/>
    <m/>
    <x v="2"/>
    <m/>
    <m/>
    <x v="9"/>
    <m/>
    <m/>
    <m/>
    <m/>
    <m/>
    <m/>
    <m/>
    <m/>
  </r>
  <r>
    <s v="024"/>
    <m/>
    <x v="2"/>
    <m/>
    <m/>
    <x v="9"/>
    <m/>
    <m/>
    <m/>
    <m/>
    <m/>
    <m/>
    <m/>
    <m/>
  </r>
  <r>
    <s v="025"/>
    <m/>
    <x v="2"/>
    <m/>
    <m/>
    <x v="9"/>
    <m/>
    <m/>
    <m/>
    <m/>
    <m/>
    <m/>
    <m/>
    <m/>
  </r>
  <r>
    <s v="026"/>
    <m/>
    <x v="2"/>
    <m/>
    <m/>
    <x v="9"/>
    <m/>
    <m/>
    <m/>
    <m/>
    <m/>
    <m/>
    <m/>
    <m/>
  </r>
  <r>
    <s v="027"/>
    <m/>
    <x v="2"/>
    <m/>
    <m/>
    <x v="9"/>
    <m/>
    <m/>
    <m/>
    <m/>
    <m/>
    <m/>
    <m/>
    <m/>
  </r>
  <r>
    <s v="028"/>
    <m/>
    <x v="2"/>
    <m/>
    <m/>
    <x v="9"/>
    <m/>
    <m/>
    <m/>
    <m/>
    <m/>
    <m/>
    <m/>
    <m/>
  </r>
  <r>
    <s v="029"/>
    <m/>
    <x v="2"/>
    <m/>
    <m/>
    <x v="9"/>
    <m/>
    <m/>
    <m/>
    <m/>
    <m/>
    <m/>
    <m/>
    <m/>
  </r>
  <r>
    <s v="030"/>
    <m/>
    <x v="2"/>
    <m/>
    <m/>
    <x v="9"/>
    <m/>
    <m/>
    <m/>
    <m/>
    <m/>
    <m/>
    <m/>
    <m/>
  </r>
  <r>
    <s v="031"/>
    <m/>
    <x v="2"/>
    <m/>
    <m/>
    <x v="9"/>
    <m/>
    <m/>
    <m/>
    <m/>
    <m/>
    <m/>
    <m/>
    <m/>
  </r>
  <r>
    <s v="032"/>
    <m/>
    <x v="2"/>
    <m/>
    <m/>
    <x v="9"/>
    <m/>
    <m/>
    <m/>
    <m/>
    <m/>
    <m/>
    <m/>
    <m/>
  </r>
  <r>
    <s v="033"/>
    <m/>
    <x v="2"/>
    <m/>
    <m/>
    <x v="9"/>
    <m/>
    <m/>
    <m/>
    <m/>
    <m/>
    <m/>
    <m/>
    <m/>
  </r>
  <r>
    <s v="034"/>
    <m/>
    <x v="2"/>
    <m/>
    <m/>
    <x v="9"/>
    <m/>
    <m/>
    <m/>
    <m/>
    <m/>
    <m/>
    <m/>
    <m/>
  </r>
  <r>
    <s v="035"/>
    <m/>
    <x v="2"/>
    <m/>
    <m/>
    <x v="9"/>
    <m/>
    <m/>
    <m/>
    <m/>
    <m/>
    <m/>
    <m/>
    <m/>
  </r>
  <r>
    <s v="036"/>
    <m/>
    <x v="2"/>
    <m/>
    <m/>
    <x v="9"/>
    <m/>
    <m/>
    <m/>
    <m/>
    <m/>
    <m/>
    <m/>
    <m/>
  </r>
  <r>
    <s v="037"/>
    <m/>
    <x v="2"/>
    <m/>
    <m/>
    <x v="9"/>
    <m/>
    <m/>
    <m/>
    <m/>
    <m/>
    <m/>
    <m/>
    <m/>
  </r>
  <r>
    <s v="038"/>
    <m/>
    <x v="2"/>
    <m/>
    <m/>
    <x v="9"/>
    <m/>
    <m/>
    <m/>
    <m/>
    <m/>
    <m/>
    <m/>
    <m/>
  </r>
  <r>
    <s v="039"/>
    <m/>
    <x v="2"/>
    <m/>
    <m/>
    <x v="9"/>
    <m/>
    <m/>
    <m/>
    <m/>
    <m/>
    <m/>
    <m/>
    <m/>
  </r>
  <r>
    <s v="040"/>
    <m/>
    <x v="2"/>
    <m/>
    <m/>
    <x v="9"/>
    <m/>
    <m/>
    <m/>
    <m/>
    <m/>
    <m/>
    <m/>
    <m/>
  </r>
  <r>
    <s v="041"/>
    <m/>
    <x v="2"/>
    <m/>
    <m/>
    <x v="9"/>
    <m/>
    <m/>
    <m/>
    <m/>
    <m/>
    <m/>
    <m/>
    <m/>
  </r>
  <r>
    <s v="042"/>
    <m/>
    <x v="2"/>
    <m/>
    <m/>
    <x v="9"/>
    <m/>
    <m/>
    <m/>
    <m/>
    <m/>
    <m/>
    <m/>
    <m/>
  </r>
  <r>
    <s v="043"/>
    <m/>
    <x v="2"/>
    <m/>
    <m/>
    <x v="9"/>
    <m/>
    <m/>
    <m/>
    <m/>
    <m/>
    <m/>
    <m/>
    <m/>
  </r>
  <r>
    <s v="044"/>
    <m/>
    <x v="2"/>
    <m/>
    <m/>
    <x v="9"/>
    <m/>
    <m/>
    <m/>
    <m/>
    <m/>
    <m/>
    <m/>
    <m/>
  </r>
  <r>
    <s v="045"/>
    <m/>
    <x v="2"/>
    <m/>
    <m/>
    <x v="9"/>
    <m/>
    <m/>
    <m/>
    <m/>
    <m/>
    <m/>
    <m/>
    <m/>
  </r>
  <r>
    <s v="046"/>
    <m/>
    <x v="2"/>
    <m/>
    <m/>
    <x v="9"/>
    <m/>
    <m/>
    <m/>
    <m/>
    <m/>
    <m/>
    <m/>
    <m/>
  </r>
  <r>
    <s v="047"/>
    <m/>
    <x v="2"/>
    <m/>
    <m/>
    <x v="9"/>
    <m/>
    <m/>
    <m/>
    <m/>
    <m/>
    <m/>
    <m/>
    <m/>
  </r>
  <r>
    <s v="048"/>
    <m/>
    <x v="2"/>
    <m/>
    <m/>
    <x v="9"/>
    <m/>
    <m/>
    <m/>
    <m/>
    <m/>
    <m/>
    <m/>
    <m/>
  </r>
  <r>
    <s v="049"/>
    <m/>
    <x v="2"/>
    <m/>
    <m/>
    <x v="9"/>
    <m/>
    <m/>
    <m/>
    <m/>
    <m/>
    <m/>
    <m/>
    <m/>
  </r>
  <r>
    <s v="050"/>
    <m/>
    <x v="2"/>
    <m/>
    <m/>
    <x v="9"/>
    <m/>
    <m/>
    <m/>
    <m/>
    <m/>
    <m/>
    <m/>
    <m/>
  </r>
  <r>
    <s v="051"/>
    <m/>
    <x v="2"/>
    <m/>
    <m/>
    <x v="9"/>
    <m/>
    <m/>
    <m/>
    <m/>
    <m/>
    <m/>
    <m/>
    <m/>
  </r>
  <r>
    <s v="052"/>
    <m/>
    <x v="2"/>
    <m/>
    <m/>
    <x v="9"/>
    <m/>
    <m/>
    <m/>
    <m/>
    <m/>
    <m/>
    <m/>
    <m/>
  </r>
  <r>
    <s v="053"/>
    <m/>
    <x v="2"/>
    <m/>
    <m/>
    <x v="9"/>
    <m/>
    <m/>
    <m/>
    <m/>
    <m/>
    <m/>
    <m/>
    <m/>
  </r>
  <r>
    <s v="054"/>
    <m/>
    <x v="2"/>
    <m/>
    <m/>
    <x v="9"/>
    <m/>
    <m/>
    <m/>
    <m/>
    <m/>
    <m/>
    <m/>
    <m/>
  </r>
  <r>
    <s v="055"/>
    <m/>
    <x v="2"/>
    <m/>
    <m/>
    <x v="9"/>
    <m/>
    <m/>
    <m/>
    <m/>
    <m/>
    <m/>
    <m/>
    <m/>
  </r>
  <r>
    <s v="056"/>
    <m/>
    <x v="2"/>
    <m/>
    <m/>
    <x v="9"/>
    <m/>
    <m/>
    <m/>
    <m/>
    <m/>
    <m/>
    <m/>
    <m/>
  </r>
  <r>
    <s v="057"/>
    <m/>
    <x v="2"/>
    <m/>
    <m/>
    <x v="9"/>
    <m/>
    <m/>
    <m/>
    <m/>
    <m/>
    <m/>
    <m/>
    <m/>
  </r>
  <r>
    <s v="058"/>
    <m/>
    <x v="2"/>
    <m/>
    <m/>
    <x v="9"/>
    <m/>
    <m/>
    <m/>
    <m/>
    <m/>
    <m/>
    <m/>
    <m/>
  </r>
  <r>
    <s v="059"/>
    <m/>
    <x v="2"/>
    <m/>
    <m/>
    <x v="9"/>
    <m/>
    <m/>
    <m/>
    <m/>
    <m/>
    <m/>
    <m/>
    <m/>
  </r>
  <r>
    <s v="060"/>
    <m/>
    <x v="2"/>
    <m/>
    <m/>
    <x v="9"/>
    <m/>
    <m/>
    <m/>
    <m/>
    <m/>
    <m/>
    <m/>
    <m/>
  </r>
  <r>
    <s v="061"/>
    <m/>
    <x v="2"/>
    <m/>
    <m/>
    <x v="9"/>
    <m/>
    <m/>
    <m/>
    <m/>
    <m/>
    <m/>
    <m/>
    <m/>
  </r>
  <r>
    <s v="062"/>
    <m/>
    <x v="2"/>
    <m/>
    <m/>
    <x v="9"/>
    <m/>
    <m/>
    <m/>
    <m/>
    <m/>
    <m/>
    <m/>
    <m/>
  </r>
  <r>
    <s v="063"/>
    <m/>
    <x v="2"/>
    <m/>
    <m/>
    <x v="9"/>
    <m/>
    <m/>
    <m/>
    <m/>
    <m/>
    <m/>
    <m/>
    <m/>
  </r>
  <r>
    <s v="064"/>
    <m/>
    <x v="2"/>
    <m/>
    <m/>
    <x v="9"/>
    <m/>
    <m/>
    <m/>
    <m/>
    <m/>
    <m/>
    <m/>
    <m/>
  </r>
  <r>
    <s v="065"/>
    <m/>
    <x v="2"/>
    <m/>
    <m/>
    <x v="9"/>
    <m/>
    <m/>
    <m/>
    <m/>
    <m/>
    <m/>
    <m/>
    <m/>
  </r>
  <r>
    <s v="066"/>
    <m/>
    <x v="2"/>
    <m/>
    <m/>
    <x v="9"/>
    <m/>
    <m/>
    <m/>
    <m/>
    <m/>
    <m/>
    <m/>
    <m/>
  </r>
  <r>
    <s v="067"/>
    <m/>
    <x v="2"/>
    <m/>
    <m/>
    <x v="9"/>
    <m/>
    <m/>
    <m/>
    <m/>
    <m/>
    <m/>
    <m/>
    <m/>
  </r>
  <r>
    <s v="068"/>
    <m/>
    <x v="2"/>
    <m/>
    <m/>
    <x v="9"/>
    <m/>
    <m/>
    <m/>
    <m/>
    <m/>
    <m/>
    <m/>
    <m/>
  </r>
  <r>
    <s v="069"/>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3"/>
    <m/>
    <m/>
    <x v="10"/>
    <m/>
    <m/>
    <m/>
    <n v="0"/>
    <m/>
    <m/>
    <m/>
    <m/>
  </r>
  <r>
    <m/>
    <m/>
    <x v="4"/>
    <m/>
    <m/>
    <x v="11"/>
    <m/>
    <m/>
    <m/>
    <n v="0"/>
    <m/>
    <m/>
    <m/>
    <m/>
  </r>
  <r>
    <m/>
    <m/>
    <x v="5"/>
    <m/>
    <m/>
    <x v="8"/>
    <m/>
    <m/>
    <m/>
    <n v="0"/>
    <m/>
    <m/>
    <m/>
    <m/>
  </r>
  <r>
    <m/>
    <m/>
    <x v="6"/>
    <m/>
    <m/>
    <x v="12"/>
    <m/>
    <m/>
    <m/>
    <n v="0"/>
    <m/>
    <m/>
    <m/>
    <m/>
  </r>
  <r>
    <m/>
    <m/>
    <x v="7"/>
    <m/>
    <m/>
    <x v="13"/>
    <m/>
    <m/>
    <m/>
    <n v="0"/>
    <m/>
    <m/>
    <m/>
    <m/>
  </r>
  <r>
    <m/>
    <m/>
    <x v="8"/>
    <m/>
    <m/>
    <x v="5"/>
    <m/>
    <m/>
    <m/>
    <n v="0"/>
    <m/>
    <m/>
    <m/>
    <m/>
  </r>
  <r>
    <m/>
    <m/>
    <x v="9"/>
    <m/>
    <m/>
    <x v="3"/>
    <m/>
    <m/>
    <m/>
    <n v="0"/>
    <m/>
    <m/>
    <m/>
    <m/>
  </r>
  <r>
    <m/>
    <m/>
    <x v="10"/>
    <m/>
    <m/>
    <x v="14"/>
    <m/>
    <m/>
    <m/>
    <n v="0"/>
    <m/>
    <m/>
    <m/>
    <m/>
  </r>
  <r>
    <m/>
    <m/>
    <x v="11"/>
    <m/>
    <m/>
    <x v="15"/>
    <m/>
    <m/>
    <m/>
    <n v="0"/>
    <m/>
    <m/>
    <m/>
    <m/>
  </r>
  <r>
    <m/>
    <m/>
    <x v="3"/>
    <m/>
    <m/>
    <x v="16"/>
    <m/>
    <m/>
    <m/>
    <n v="0"/>
    <m/>
    <m/>
    <m/>
    <m/>
  </r>
  <r>
    <m/>
    <m/>
    <x v="4"/>
    <m/>
    <m/>
    <x v="4"/>
    <m/>
    <m/>
    <m/>
    <n v="0"/>
    <m/>
    <m/>
    <m/>
    <m/>
  </r>
  <r>
    <m/>
    <m/>
    <x v="5"/>
    <m/>
    <m/>
    <x v="17"/>
    <m/>
    <m/>
    <m/>
    <n v="0"/>
    <m/>
    <m/>
    <m/>
    <m/>
  </r>
  <r>
    <m/>
    <m/>
    <x v="6"/>
    <m/>
    <m/>
    <x v="18"/>
    <m/>
    <m/>
    <m/>
    <n v="0"/>
    <m/>
    <m/>
    <m/>
    <m/>
  </r>
  <r>
    <m/>
    <m/>
    <x v="7"/>
    <m/>
    <m/>
    <x v="19"/>
    <m/>
    <m/>
    <m/>
    <n v="0"/>
    <m/>
    <m/>
    <m/>
    <m/>
  </r>
  <r>
    <m/>
    <m/>
    <x v="8"/>
    <m/>
    <m/>
    <x v="20"/>
    <m/>
    <m/>
    <m/>
    <n v="0"/>
    <m/>
    <m/>
    <m/>
    <m/>
  </r>
  <r>
    <m/>
    <m/>
    <x v="9"/>
    <m/>
    <m/>
    <x v="21"/>
    <m/>
    <m/>
    <m/>
    <n v="0"/>
    <m/>
    <m/>
    <m/>
    <m/>
  </r>
  <r>
    <m/>
    <m/>
    <x v="10"/>
    <m/>
    <m/>
    <x v="2"/>
    <m/>
    <m/>
    <m/>
    <n v="0"/>
    <m/>
    <m/>
    <m/>
    <m/>
  </r>
  <r>
    <m/>
    <m/>
    <x v="11"/>
    <m/>
    <m/>
    <x v="22"/>
    <m/>
    <m/>
    <m/>
    <n v="0"/>
    <m/>
    <m/>
    <m/>
    <m/>
  </r>
  <r>
    <m/>
    <m/>
    <x v="12"/>
    <m/>
    <m/>
    <x v="23"/>
    <m/>
    <m/>
    <m/>
    <n v="0"/>
    <m/>
    <m/>
    <m/>
    <m/>
  </r>
  <r>
    <m/>
    <m/>
    <x v="12"/>
    <m/>
    <m/>
    <x v="6"/>
    <m/>
    <m/>
    <m/>
    <n v="0"/>
    <m/>
    <m/>
    <m/>
    <m/>
  </r>
  <r>
    <m/>
    <m/>
    <x v="12"/>
    <m/>
    <m/>
    <x v="24"/>
    <m/>
    <m/>
    <m/>
    <n v="0"/>
    <m/>
    <m/>
    <m/>
    <m/>
  </r>
  <r>
    <m/>
    <m/>
    <x v="12"/>
    <m/>
    <m/>
    <x v="25"/>
    <m/>
    <m/>
    <m/>
    <n v="0"/>
    <m/>
    <m/>
    <m/>
    <m/>
  </r>
  <r>
    <m/>
    <m/>
    <x v="12"/>
    <m/>
    <m/>
    <x v="26"/>
    <m/>
    <m/>
    <m/>
    <n v="0"/>
    <m/>
    <m/>
    <m/>
    <m/>
  </r>
  <r>
    <m/>
    <m/>
    <x v="12"/>
    <m/>
    <m/>
    <x v="1"/>
    <m/>
    <m/>
    <m/>
    <n v="0"/>
    <m/>
    <m/>
    <m/>
    <m/>
  </r>
  <r>
    <m/>
    <m/>
    <x v="12"/>
    <m/>
    <m/>
    <x v="27"/>
    <m/>
    <m/>
    <m/>
    <n v="0"/>
    <m/>
    <m/>
    <m/>
    <m/>
  </r>
  <r>
    <m/>
    <m/>
    <x v="12"/>
    <m/>
    <m/>
    <x v="0"/>
    <m/>
    <m/>
    <m/>
    <n v="0"/>
    <m/>
    <m/>
    <m/>
    <m/>
  </r>
  <r>
    <m/>
    <m/>
    <x v="12"/>
    <m/>
    <m/>
    <x v="28"/>
    <m/>
    <m/>
    <m/>
    <n v="0"/>
    <m/>
    <m/>
    <m/>
    <m/>
  </r>
  <r>
    <m/>
    <m/>
    <x v="12"/>
    <m/>
    <m/>
    <x v="7"/>
    <m/>
    <m/>
    <m/>
    <n v="0"/>
    <m/>
    <m/>
    <m/>
    <m/>
  </r>
  <r>
    <m/>
    <m/>
    <x v="2"/>
    <m/>
    <m/>
    <x v="9"/>
    <m/>
    <m/>
    <m/>
    <n v="0"/>
    <m/>
    <m/>
    <m/>
    <m/>
  </r>
  <r>
    <m/>
    <m/>
    <x v="2"/>
    <m/>
    <m/>
    <x v="9"/>
    <m/>
    <m/>
    <m/>
    <n v="0"/>
    <m/>
    <m/>
    <m/>
    <m/>
  </r>
  <r>
    <m/>
    <m/>
    <x v="2"/>
    <m/>
    <m/>
    <x v="9"/>
    <m/>
    <m/>
    <m/>
    <n v="0"/>
    <m/>
    <m/>
    <m/>
    <m/>
  </r>
  <r>
    <m/>
    <m/>
    <x v="2"/>
    <m/>
    <m/>
    <x v="9"/>
    <m/>
    <m/>
    <m/>
    <n v="0"/>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r>
    <m/>
    <m/>
    <x v="2"/>
    <m/>
    <m/>
    <x v="9"/>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Q4:AE35" firstHeaderRow="1" firstDataRow="2" firstDataCol="1"/>
  <pivotFields count="14">
    <pivotField showAll="0"/>
    <pivotField showAll="0"/>
    <pivotField axis="axisCol" showAll="0">
      <items count="15">
        <item x="9"/>
        <item x="10"/>
        <item x="11"/>
        <item x="0"/>
        <item x="1"/>
        <item m="1" x="13"/>
        <item x="3"/>
        <item x="4"/>
        <item x="5"/>
        <item x="6"/>
        <item x="7"/>
        <item x="8"/>
        <item x="12"/>
        <item x="2"/>
        <item t="default"/>
      </items>
    </pivotField>
    <pivotField showAll="0"/>
    <pivotField showAll="0"/>
    <pivotField axis="axisRow" showAll="0">
      <items count="34">
        <item x="10"/>
        <item x="11"/>
        <item x="8"/>
        <item x="12"/>
        <item x="13"/>
        <item x="5"/>
        <item x="3"/>
        <item x="14"/>
        <item x="15"/>
        <item x="16"/>
        <item x="4"/>
        <item x="17"/>
        <item x="18"/>
        <item x="19"/>
        <item x="20"/>
        <item x="21"/>
        <item x="2"/>
        <item x="22"/>
        <item x="23"/>
        <item x="6"/>
        <item x="24"/>
        <item x="25"/>
        <item x="26"/>
        <item x="1"/>
        <item x="27"/>
        <item x="0"/>
        <item x="28"/>
        <item x="7"/>
        <item m="1" x="32"/>
        <item m="1" x="29"/>
        <item m="1" x="30"/>
        <item m="1" x="31"/>
        <item x="9"/>
        <item t="default"/>
      </items>
    </pivotField>
    <pivotField showAll="0"/>
    <pivotField showAll="0"/>
    <pivotField showAll="0"/>
    <pivotField dataField="1" showAll="0"/>
    <pivotField showAll="0"/>
    <pivotField showAll="0"/>
    <pivotField showAll="0"/>
    <pivotField showAll="0"/>
  </pivotFields>
  <rowFields count="1">
    <field x="5"/>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32"/>
    </i>
    <i t="grand">
      <x/>
    </i>
  </rowItems>
  <colFields count="1">
    <field x="2"/>
  </colFields>
  <colItems count="14">
    <i>
      <x/>
    </i>
    <i>
      <x v="1"/>
    </i>
    <i>
      <x v="2"/>
    </i>
    <i>
      <x v="3"/>
    </i>
    <i>
      <x v="4"/>
    </i>
    <i>
      <x v="6"/>
    </i>
    <i>
      <x v="7"/>
    </i>
    <i>
      <x v="8"/>
    </i>
    <i>
      <x v="9"/>
    </i>
    <i>
      <x v="10"/>
    </i>
    <i>
      <x v="11"/>
    </i>
    <i>
      <x v="12"/>
    </i>
    <i>
      <x v="13"/>
    </i>
    <i t="grand">
      <x/>
    </i>
  </colItems>
  <dataFields count="1">
    <dataField name="Sum of Value "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 dT="2021-04-06T11:22:23.28" personId="{5CEBB9A2-60D3-4FDC-9971-3A2738136A25}" id="{457DA917-9F3D-4276-ACD7-3177FAE1FD70}">
    <text>5.131 - Reporting ona Receipts and Payments basis - VAT will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nalc.gov.uk/news/entry/1986-government-confirms-section-137-expenditure-limit-for-202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29"/>
  <sheetViews>
    <sheetView view="pageLayout" topLeftCell="D1" zoomScale="130" zoomScaleNormal="70" zoomScaleSheetLayoutView="100" zoomScalePageLayoutView="130" workbookViewId="0">
      <selection activeCell="J3" sqref="J3"/>
    </sheetView>
  </sheetViews>
  <sheetFormatPr defaultColWidth="14.42578125" defaultRowHeight="15" customHeight="1" x14ac:dyDescent="0.25"/>
  <cols>
    <col min="1" max="1" width="14.42578125" style="43"/>
    <col min="2" max="2" width="14.85546875" style="134" bestFit="1" customWidth="1"/>
    <col min="3" max="3" width="13.28515625" style="43" customWidth="1"/>
    <col min="4" max="4" width="14.85546875" customWidth="1"/>
    <col min="5" max="5" width="38" customWidth="1"/>
    <col min="6" max="6" width="6.5703125" style="47" customWidth="1"/>
    <col min="7" max="7" width="45.42578125" bestFit="1" customWidth="1"/>
    <col min="8" max="8" width="17.85546875" style="129" bestFit="1" customWidth="1"/>
    <col min="9" max="9" width="16.42578125" customWidth="1"/>
    <col min="10" max="10" width="13" style="137" customWidth="1"/>
    <col min="11" max="11" width="11.85546875" style="44" customWidth="1"/>
    <col min="12" max="12" width="9.140625" style="44" customWidth="1"/>
    <col min="13" max="13" width="16.28515625" style="44" customWidth="1"/>
    <col min="14" max="14" width="10.7109375" style="44" customWidth="1"/>
    <col min="15" max="15" width="6.5703125" style="69" bestFit="1" customWidth="1"/>
    <col min="16" max="16" width="11.28515625" style="69" bestFit="1" customWidth="1"/>
    <col min="17" max="17" width="13.28515625" style="69" bestFit="1" customWidth="1"/>
    <col min="18" max="18" width="16.140625" style="69" bestFit="1" customWidth="1"/>
    <col min="19" max="19" width="8.85546875" style="69" bestFit="1" customWidth="1"/>
    <col min="20" max="20" width="6.5703125" style="69" bestFit="1" customWidth="1"/>
    <col min="21" max="22" width="7.5703125" style="69" bestFit="1" customWidth="1"/>
    <col min="23" max="23" width="4.42578125" style="69" bestFit="1" customWidth="1"/>
    <col min="24" max="24" width="7.140625" style="69" bestFit="1" customWidth="1"/>
    <col min="25" max="25" width="10.85546875" style="69" bestFit="1" customWidth="1"/>
    <col min="26" max="26" width="8.140625" style="69" bestFit="1" customWidth="1"/>
    <col min="27" max="27" width="10.42578125" style="69" bestFit="1" customWidth="1"/>
    <col min="28" max="28" width="10.140625" style="69" bestFit="1" customWidth="1"/>
    <col min="29" max="29" width="2.140625" style="69" bestFit="1" customWidth="1"/>
    <col min="30" max="30" width="7.5703125" style="69" bestFit="1" customWidth="1"/>
    <col min="31" max="32" width="11.28515625" style="69" bestFit="1" customWidth="1"/>
    <col min="33" max="16384" width="14.42578125" style="69"/>
  </cols>
  <sheetData>
    <row r="1" spans="1:32" ht="15.75" x14ac:dyDescent="0.25">
      <c r="A1" s="71" t="s">
        <v>75</v>
      </c>
      <c r="B1" s="130" t="s">
        <v>51</v>
      </c>
      <c r="C1" s="71" t="s">
        <v>85</v>
      </c>
      <c r="D1" s="72" t="s">
        <v>52</v>
      </c>
      <c r="E1" s="73" t="s">
        <v>53</v>
      </c>
      <c r="F1" s="73" t="s">
        <v>129</v>
      </c>
      <c r="G1" s="73" t="s">
        <v>54</v>
      </c>
      <c r="H1" s="72" t="s">
        <v>76</v>
      </c>
      <c r="I1" s="73" t="s">
        <v>55</v>
      </c>
      <c r="J1" s="136" t="s">
        <v>56</v>
      </c>
      <c r="K1" s="74" t="s">
        <v>57</v>
      </c>
      <c r="L1" s="75" t="s">
        <v>58</v>
      </c>
      <c r="M1" s="76" t="s">
        <v>59</v>
      </c>
      <c r="N1" s="77" t="s">
        <v>60</v>
      </c>
    </row>
    <row r="2" spans="1:32" ht="15.75" x14ac:dyDescent="0.25">
      <c r="A2" s="70" t="s">
        <v>77</v>
      </c>
      <c r="B2" s="124">
        <v>44652</v>
      </c>
      <c r="C2" s="138" t="s">
        <v>0</v>
      </c>
      <c r="D2" s="70"/>
      <c r="E2" s="49" t="s">
        <v>215</v>
      </c>
      <c r="F2" s="62" t="s">
        <v>106</v>
      </c>
      <c r="G2" s="49" t="s">
        <v>216</v>
      </c>
      <c r="H2" s="125">
        <v>68000097</v>
      </c>
      <c r="I2" s="124">
        <v>44645</v>
      </c>
      <c r="J2" s="54">
        <f>SUM(K2:L2)</f>
        <v>95.4</v>
      </c>
      <c r="K2" s="54">
        <v>79.5</v>
      </c>
      <c r="L2" s="80">
        <v>15.9</v>
      </c>
      <c r="M2" s="81">
        <v>321931874</v>
      </c>
      <c r="N2" s="79">
        <v>0</v>
      </c>
      <c r="O2"/>
      <c r="P2"/>
    </row>
    <row r="3" spans="1:32" ht="15.75" x14ac:dyDescent="0.25">
      <c r="A3" s="70" t="s">
        <v>78</v>
      </c>
      <c r="B3" s="124">
        <v>44652</v>
      </c>
      <c r="C3" s="138" t="s">
        <v>0</v>
      </c>
      <c r="D3" s="49"/>
      <c r="E3" s="49" t="s">
        <v>217</v>
      </c>
      <c r="F3" s="62" t="s">
        <v>104</v>
      </c>
      <c r="G3" s="49" t="s">
        <v>218</v>
      </c>
      <c r="H3" s="125" t="s">
        <v>219</v>
      </c>
      <c r="I3" s="124">
        <v>44588</v>
      </c>
      <c r="J3" s="54">
        <f>SUM(K3:L3)</f>
        <v>179.47</v>
      </c>
      <c r="K3" s="54">
        <v>179.47</v>
      </c>
      <c r="L3" s="80">
        <v>0</v>
      </c>
      <c r="M3" s="191" t="s">
        <v>220</v>
      </c>
      <c r="N3" s="79">
        <v>0</v>
      </c>
      <c r="O3" s="123"/>
      <c r="P3" s="123"/>
    </row>
    <row r="4" spans="1:32" ht="15.75" x14ac:dyDescent="0.25">
      <c r="A4" s="70" t="s">
        <v>79</v>
      </c>
      <c r="B4" s="124">
        <v>44671</v>
      </c>
      <c r="C4" s="138" t="s">
        <v>0</v>
      </c>
      <c r="D4" s="49"/>
      <c r="E4" s="49" t="s">
        <v>221</v>
      </c>
      <c r="F4" s="62" t="s">
        <v>97</v>
      </c>
      <c r="G4" s="121" t="s">
        <v>201</v>
      </c>
      <c r="H4" s="125">
        <v>9078</v>
      </c>
      <c r="I4" s="124">
        <v>44671</v>
      </c>
      <c r="J4" s="54">
        <f>SUM(K4:L4)</f>
        <v>11.5</v>
      </c>
      <c r="K4" s="54">
        <v>11.5</v>
      </c>
      <c r="L4" s="80">
        <v>0</v>
      </c>
      <c r="M4" s="191" t="s">
        <v>220</v>
      </c>
      <c r="N4" s="79">
        <v>0</v>
      </c>
      <c r="O4" s="123"/>
      <c r="P4" s="123"/>
      <c r="Q4" s="101" t="s">
        <v>133</v>
      </c>
      <c r="R4" s="101" t="s">
        <v>131</v>
      </c>
      <c r="S4"/>
      <c r="T4"/>
      <c r="U4"/>
      <c r="V4"/>
      <c r="W4"/>
      <c r="X4"/>
      <c r="Y4"/>
      <c r="Z4"/>
      <c r="AA4"/>
      <c r="AB4"/>
      <c r="AC4"/>
      <c r="AD4"/>
      <c r="AE4"/>
      <c r="AF4"/>
    </row>
    <row r="5" spans="1:32" ht="15.75" x14ac:dyDescent="0.25">
      <c r="A5" s="70" t="s">
        <v>80</v>
      </c>
      <c r="B5" s="124">
        <v>44671</v>
      </c>
      <c r="C5" s="138" t="s">
        <v>0</v>
      </c>
      <c r="D5" s="49"/>
      <c r="E5" s="49" t="s">
        <v>221</v>
      </c>
      <c r="F5" s="62" t="s">
        <v>83</v>
      </c>
      <c r="G5" s="121" t="s">
        <v>19</v>
      </c>
      <c r="H5" s="125">
        <v>9078</v>
      </c>
      <c r="I5" s="124">
        <v>44671</v>
      </c>
      <c r="J5" s="54">
        <f>SUM(K5:L5)</f>
        <v>274.47000000000003</v>
      </c>
      <c r="K5" s="54">
        <v>274.47000000000003</v>
      </c>
      <c r="L5" s="80">
        <v>0</v>
      </c>
      <c r="M5" s="191" t="s">
        <v>220</v>
      </c>
      <c r="N5" s="79">
        <v>0</v>
      </c>
      <c r="O5" s="123"/>
      <c r="P5" s="123"/>
      <c r="Q5" s="101" t="s">
        <v>134</v>
      </c>
      <c r="R5" s="194" t="s">
        <v>143</v>
      </c>
      <c r="S5" s="194" t="s">
        <v>144</v>
      </c>
      <c r="T5" s="194" t="s">
        <v>145</v>
      </c>
      <c r="U5" s="194" t="s">
        <v>0</v>
      </c>
      <c r="V5" s="194" t="s">
        <v>1</v>
      </c>
      <c r="W5" s="194" t="s">
        <v>4</v>
      </c>
      <c r="X5" s="194" t="s">
        <v>5</v>
      </c>
      <c r="Y5" s="194" t="s">
        <v>139</v>
      </c>
      <c r="Z5" s="194" t="s">
        <v>140</v>
      </c>
      <c r="AA5" s="194" t="s">
        <v>141</v>
      </c>
      <c r="AB5" s="194" t="s">
        <v>142</v>
      </c>
      <c r="AC5" s="194" t="s">
        <v>146</v>
      </c>
      <c r="AD5" s="194" t="s">
        <v>149</v>
      </c>
      <c r="AE5" s="194" t="s">
        <v>132</v>
      </c>
      <c r="AF5"/>
    </row>
    <row r="6" spans="1:32" ht="15.75" x14ac:dyDescent="0.25">
      <c r="A6" s="70" t="s">
        <v>81</v>
      </c>
      <c r="B6" s="124">
        <v>44671</v>
      </c>
      <c r="C6" s="138" t="s">
        <v>0</v>
      </c>
      <c r="D6" s="49"/>
      <c r="E6" s="49" t="s">
        <v>221</v>
      </c>
      <c r="F6" s="62" t="s">
        <v>91</v>
      </c>
      <c r="G6" s="121" t="s">
        <v>20</v>
      </c>
      <c r="H6" s="125">
        <v>9078</v>
      </c>
      <c r="I6" s="124">
        <v>44671</v>
      </c>
      <c r="J6" s="54">
        <f>SUM(K6:L6)</f>
        <v>68.400000000000006</v>
      </c>
      <c r="K6" s="54">
        <v>68.400000000000006</v>
      </c>
      <c r="L6" s="80">
        <v>0</v>
      </c>
      <c r="M6" s="191" t="s">
        <v>220</v>
      </c>
      <c r="N6" s="79">
        <v>0</v>
      </c>
      <c r="O6" s="123"/>
      <c r="P6" s="123"/>
      <c r="Q6" s="102" t="s">
        <v>77</v>
      </c>
      <c r="R6" s="140"/>
      <c r="S6" s="140"/>
      <c r="T6" s="140"/>
      <c r="U6" s="140"/>
      <c r="V6" s="140"/>
      <c r="W6" s="140">
        <v>0</v>
      </c>
      <c r="X6" s="140"/>
      <c r="Y6" s="140"/>
      <c r="Z6" s="140"/>
      <c r="AA6" s="140"/>
      <c r="AB6" s="140"/>
      <c r="AC6" s="140"/>
      <c r="AD6" s="140"/>
      <c r="AE6" s="140">
        <v>0</v>
      </c>
      <c r="AF6"/>
    </row>
    <row r="7" spans="1:32" ht="15.75" x14ac:dyDescent="0.25">
      <c r="A7" s="70" t="s">
        <v>82</v>
      </c>
      <c r="B7" s="124">
        <v>44658</v>
      </c>
      <c r="C7" s="138" t="s">
        <v>0</v>
      </c>
      <c r="D7" s="192" t="s">
        <v>223</v>
      </c>
      <c r="E7" s="49" t="s">
        <v>222</v>
      </c>
      <c r="F7" s="62" t="s">
        <v>82</v>
      </c>
      <c r="G7" s="102" t="s">
        <v>225</v>
      </c>
      <c r="H7" s="193" t="s">
        <v>220</v>
      </c>
      <c r="I7" s="124">
        <v>44658</v>
      </c>
      <c r="J7" s="137">
        <v>75.7</v>
      </c>
      <c r="K7" s="54">
        <f>J7</f>
        <v>75.7</v>
      </c>
      <c r="L7" s="80">
        <v>0</v>
      </c>
      <c r="M7" s="191" t="s">
        <v>220</v>
      </c>
      <c r="N7" s="79">
        <v>0</v>
      </c>
      <c r="O7" s="123"/>
      <c r="P7" s="123"/>
      <c r="Q7" s="102" t="s">
        <v>78</v>
      </c>
      <c r="R7" s="140"/>
      <c r="S7" s="140"/>
      <c r="T7" s="140"/>
      <c r="U7" s="140"/>
      <c r="V7" s="140"/>
      <c r="W7" s="140"/>
      <c r="X7" s="140">
        <v>0</v>
      </c>
      <c r="Y7" s="140"/>
      <c r="Z7" s="140"/>
      <c r="AA7" s="140"/>
      <c r="AB7" s="140"/>
      <c r="AC7" s="140"/>
      <c r="AD7" s="140"/>
      <c r="AE7" s="140">
        <v>0</v>
      </c>
      <c r="AF7"/>
    </row>
    <row r="8" spans="1:32" ht="15.75" x14ac:dyDescent="0.25">
      <c r="A8" s="70" t="s">
        <v>83</v>
      </c>
      <c r="B8" s="124">
        <v>44658</v>
      </c>
      <c r="C8" s="138" t="s">
        <v>0</v>
      </c>
      <c r="D8" s="192" t="s">
        <v>223</v>
      </c>
      <c r="E8" s="49" t="s">
        <v>222</v>
      </c>
      <c r="F8" s="62" t="s">
        <v>82</v>
      </c>
      <c r="G8" s="102" t="s">
        <v>224</v>
      </c>
      <c r="H8" s="193" t="s">
        <v>220</v>
      </c>
      <c r="I8" s="124">
        <v>44658</v>
      </c>
      <c r="J8" s="137">
        <v>142.30000000000001</v>
      </c>
      <c r="K8" s="54">
        <f>J8</f>
        <v>142.30000000000001</v>
      </c>
      <c r="L8" s="80">
        <v>0</v>
      </c>
      <c r="M8" s="191" t="s">
        <v>220</v>
      </c>
      <c r="N8" s="79">
        <v>0</v>
      </c>
      <c r="O8" s="123"/>
      <c r="P8" s="123"/>
      <c r="Q8" s="102" t="s">
        <v>79</v>
      </c>
      <c r="R8" s="140"/>
      <c r="S8" s="140"/>
      <c r="T8" s="140"/>
      <c r="U8" s="140"/>
      <c r="V8" s="140"/>
      <c r="W8" s="140"/>
      <c r="X8" s="140"/>
      <c r="Y8" s="140">
        <v>0</v>
      </c>
      <c r="Z8" s="140"/>
      <c r="AA8" s="140"/>
      <c r="AB8" s="140"/>
      <c r="AC8" s="140"/>
      <c r="AD8" s="140">
        <v>145</v>
      </c>
      <c r="AE8" s="140">
        <v>145</v>
      </c>
      <c r="AF8"/>
    </row>
    <row r="9" spans="1:32" ht="15.75" x14ac:dyDescent="0.25">
      <c r="A9" s="70" t="s">
        <v>84</v>
      </c>
      <c r="B9" s="124">
        <v>44707</v>
      </c>
      <c r="C9" s="138" t="s">
        <v>1</v>
      </c>
      <c r="D9" s="49"/>
      <c r="E9" s="49" t="s">
        <v>226</v>
      </c>
      <c r="F9" s="62" t="s">
        <v>100</v>
      </c>
      <c r="G9" s="49" t="s">
        <v>227</v>
      </c>
      <c r="H9" s="125" t="s">
        <v>228</v>
      </c>
      <c r="I9" s="124">
        <v>44681</v>
      </c>
      <c r="J9" s="54">
        <v>12</v>
      </c>
      <c r="K9" s="54">
        <v>12</v>
      </c>
      <c r="L9" s="80">
        <v>0</v>
      </c>
      <c r="M9" s="191" t="s">
        <v>220</v>
      </c>
      <c r="N9" s="79">
        <v>0</v>
      </c>
      <c r="O9" s="123"/>
      <c r="P9" s="123"/>
      <c r="Q9" s="102" t="s">
        <v>80</v>
      </c>
      <c r="R9" s="140"/>
      <c r="S9" s="140"/>
      <c r="T9" s="140"/>
      <c r="U9" s="140"/>
      <c r="V9" s="140"/>
      <c r="W9" s="140"/>
      <c r="X9" s="140"/>
      <c r="Y9" s="140"/>
      <c r="Z9" s="140">
        <v>0</v>
      </c>
      <c r="AA9" s="140"/>
      <c r="AB9" s="140"/>
      <c r="AC9" s="140"/>
      <c r="AD9" s="140"/>
      <c r="AE9" s="140">
        <v>0</v>
      </c>
      <c r="AF9"/>
    </row>
    <row r="10" spans="1:32" ht="15.75" x14ac:dyDescent="0.25">
      <c r="A10" s="70" t="s">
        <v>89</v>
      </c>
      <c r="B10" s="124">
        <v>44692</v>
      </c>
      <c r="C10" s="138" t="s">
        <v>1</v>
      </c>
      <c r="D10" s="49"/>
      <c r="E10" s="49" t="s">
        <v>221</v>
      </c>
      <c r="F10" s="62" t="s">
        <v>97</v>
      </c>
      <c r="G10" s="121" t="s">
        <v>201</v>
      </c>
      <c r="H10" s="125">
        <v>9140</v>
      </c>
      <c r="I10" s="124">
        <v>44690</v>
      </c>
      <c r="J10" s="54">
        <f t="shared" ref="J10:J15" si="0">SUM(K10:L10)</f>
        <v>11.5</v>
      </c>
      <c r="K10" s="54">
        <v>11.5</v>
      </c>
      <c r="L10" s="80">
        <v>0</v>
      </c>
      <c r="M10" s="191" t="s">
        <v>220</v>
      </c>
      <c r="N10" s="79">
        <v>0</v>
      </c>
      <c r="O10" s="123"/>
      <c r="P10" s="123"/>
      <c r="Q10" s="102" t="s">
        <v>81</v>
      </c>
      <c r="R10" s="140"/>
      <c r="S10" s="140"/>
      <c r="T10" s="140"/>
      <c r="U10" s="140"/>
      <c r="V10" s="140"/>
      <c r="W10" s="140"/>
      <c r="X10" s="140"/>
      <c r="Y10" s="140"/>
      <c r="Z10" s="140"/>
      <c r="AA10" s="140">
        <v>0</v>
      </c>
      <c r="AB10" s="140"/>
      <c r="AC10" s="140"/>
      <c r="AD10" s="140"/>
      <c r="AE10" s="140">
        <v>0</v>
      </c>
      <c r="AF10"/>
    </row>
    <row r="11" spans="1:32" ht="15.75" x14ac:dyDescent="0.25">
      <c r="A11" s="70" t="s">
        <v>90</v>
      </c>
      <c r="B11" s="124">
        <v>44692</v>
      </c>
      <c r="C11" s="138" t="s">
        <v>1</v>
      </c>
      <c r="D11" s="49"/>
      <c r="E11" s="49" t="s">
        <v>221</v>
      </c>
      <c r="F11" s="62" t="s">
        <v>83</v>
      </c>
      <c r="G11" s="121" t="s">
        <v>19</v>
      </c>
      <c r="H11" s="125">
        <v>9140</v>
      </c>
      <c r="I11" s="124">
        <v>44690</v>
      </c>
      <c r="J11" s="54">
        <f t="shared" si="0"/>
        <v>274.27</v>
      </c>
      <c r="K11" s="54">
        <v>274.27</v>
      </c>
      <c r="L11" s="80">
        <v>0</v>
      </c>
      <c r="M11" s="191" t="s">
        <v>220</v>
      </c>
      <c r="N11" s="79">
        <v>0</v>
      </c>
      <c r="O11" s="123"/>
      <c r="P11" s="123"/>
      <c r="Q11" s="102" t="s">
        <v>82</v>
      </c>
      <c r="R11" s="140"/>
      <c r="S11" s="140"/>
      <c r="T11" s="140"/>
      <c r="U11" s="140">
        <v>218</v>
      </c>
      <c r="V11" s="140"/>
      <c r="W11" s="140"/>
      <c r="X11" s="140"/>
      <c r="Y11" s="140"/>
      <c r="Z11" s="140"/>
      <c r="AA11" s="140"/>
      <c r="AB11" s="140">
        <v>0</v>
      </c>
      <c r="AC11" s="140"/>
      <c r="AD11" s="140"/>
      <c r="AE11" s="140">
        <v>218</v>
      </c>
      <c r="AF11"/>
    </row>
    <row r="12" spans="1:32" ht="15.75" x14ac:dyDescent="0.25">
      <c r="A12" s="70" t="s">
        <v>91</v>
      </c>
      <c r="B12" s="124">
        <v>44692</v>
      </c>
      <c r="C12" s="138" t="s">
        <v>1</v>
      </c>
      <c r="D12" s="49"/>
      <c r="E12" s="49" t="s">
        <v>221</v>
      </c>
      <c r="F12" s="62" t="s">
        <v>91</v>
      </c>
      <c r="G12" s="121" t="s">
        <v>20</v>
      </c>
      <c r="H12" s="125">
        <v>9140</v>
      </c>
      <c r="I12" s="124">
        <v>44690</v>
      </c>
      <c r="J12" s="54">
        <f t="shared" si="0"/>
        <v>68.599999999999994</v>
      </c>
      <c r="K12" s="54">
        <v>68.599999999999994</v>
      </c>
      <c r="L12" s="80">
        <v>0</v>
      </c>
      <c r="M12" s="191" t="s">
        <v>220</v>
      </c>
      <c r="N12" s="79">
        <v>0</v>
      </c>
      <c r="O12" s="123"/>
      <c r="P12" s="123"/>
      <c r="Q12" s="102" t="s">
        <v>83</v>
      </c>
      <c r="R12" s="140">
        <v>0</v>
      </c>
      <c r="S12" s="140"/>
      <c r="T12" s="140"/>
      <c r="U12" s="140">
        <v>274.47000000000003</v>
      </c>
      <c r="V12" s="140">
        <v>274.27</v>
      </c>
      <c r="W12" s="140"/>
      <c r="X12" s="140"/>
      <c r="Y12" s="140"/>
      <c r="Z12" s="140"/>
      <c r="AA12" s="140"/>
      <c r="AB12" s="140"/>
      <c r="AC12" s="140"/>
      <c r="AD12" s="140">
        <v>274.47000000000003</v>
      </c>
      <c r="AE12" s="140">
        <v>823.21</v>
      </c>
      <c r="AF12"/>
    </row>
    <row r="13" spans="1:32" ht="15.75" x14ac:dyDescent="0.25">
      <c r="A13" s="70" t="s">
        <v>92</v>
      </c>
      <c r="B13" s="124">
        <v>44727</v>
      </c>
      <c r="C13" s="121"/>
      <c r="D13" s="49"/>
      <c r="E13" s="49" t="s">
        <v>221</v>
      </c>
      <c r="F13" s="62" t="s">
        <v>97</v>
      </c>
      <c r="G13" s="121" t="s">
        <v>201</v>
      </c>
      <c r="H13" s="125">
        <v>9140</v>
      </c>
      <c r="I13" s="124">
        <v>44690</v>
      </c>
      <c r="J13" s="54">
        <f t="shared" si="0"/>
        <v>11.5</v>
      </c>
      <c r="K13" s="54">
        <v>11.5</v>
      </c>
      <c r="L13" s="80">
        <v>0</v>
      </c>
      <c r="M13" s="191" t="s">
        <v>220</v>
      </c>
      <c r="N13" s="79">
        <v>0</v>
      </c>
      <c r="O13"/>
      <c r="P13"/>
      <c r="Q13" s="102" t="s">
        <v>84</v>
      </c>
      <c r="R13" s="140"/>
      <c r="S13" s="140">
        <v>0</v>
      </c>
      <c r="T13" s="140"/>
      <c r="U13" s="140"/>
      <c r="V13" s="140"/>
      <c r="W13" s="140"/>
      <c r="X13" s="140"/>
      <c r="Y13" s="140"/>
      <c r="Z13" s="140"/>
      <c r="AA13" s="140"/>
      <c r="AB13" s="140"/>
      <c r="AC13" s="140"/>
      <c r="AD13" s="140"/>
      <c r="AE13" s="140">
        <v>0</v>
      </c>
      <c r="AF13"/>
    </row>
    <row r="14" spans="1:32" ht="15.75" x14ac:dyDescent="0.25">
      <c r="A14" s="70" t="s">
        <v>93</v>
      </c>
      <c r="B14" s="124">
        <v>44727</v>
      </c>
      <c r="C14" s="121"/>
      <c r="D14" s="49"/>
      <c r="E14" s="49" t="s">
        <v>221</v>
      </c>
      <c r="F14" s="62" t="s">
        <v>83</v>
      </c>
      <c r="G14" s="121" t="s">
        <v>19</v>
      </c>
      <c r="H14" s="125">
        <v>9140</v>
      </c>
      <c r="I14" s="124">
        <v>44690</v>
      </c>
      <c r="J14" s="54">
        <f t="shared" si="0"/>
        <v>274.47000000000003</v>
      </c>
      <c r="K14" s="54">
        <v>274.47000000000003</v>
      </c>
      <c r="L14" s="80">
        <v>0</v>
      </c>
      <c r="M14" s="191" t="s">
        <v>220</v>
      </c>
      <c r="N14" s="79">
        <v>0</v>
      </c>
      <c r="O14"/>
      <c r="P14"/>
      <c r="Q14" s="102" t="s">
        <v>89</v>
      </c>
      <c r="R14" s="140"/>
      <c r="S14" s="140"/>
      <c r="T14" s="140">
        <v>0</v>
      </c>
      <c r="U14" s="140"/>
      <c r="V14" s="140"/>
      <c r="W14" s="140"/>
      <c r="X14" s="140"/>
      <c r="Y14" s="140"/>
      <c r="Z14" s="140"/>
      <c r="AA14" s="140"/>
      <c r="AB14" s="140"/>
      <c r="AC14" s="140"/>
      <c r="AD14" s="140"/>
      <c r="AE14" s="140">
        <v>0</v>
      </c>
      <c r="AF14"/>
    </row>
    <row r="15" spans="1:32" s="107" customFormat="1" ht="15.75" x14ac:dyDescent="0.25">
      <c r="A15" s="70" t="s">
        <v>94</v>
      </c>
      <c r="B15" s="124">
        <v>44727</v>
      </c>
      <c r="C15" s="121"/>
      <c r="D15" s="49"/>
      <c r="E15" s="49" t="s">
        <v>221</v>
      </c>
      <c r="F15" s="62" t="s">
        <v>91</v>
      </c>
      <c r="G15" s="121" t="s">
        <v>20</v>
      </c>
      <c r="H15" s="125">
        <v>9140</v>
      </c>
      <c r="I15" s="124">
        <v>44690</v>
      </c>
      <c r="J15" s="54">
        <f t="shared" si="0"/>
        <v>68.599999999999994</v>
      </c>
      <c r="K15" s="54">
        <v>68.599999999999994</v>
      </c>
      <c r="L15" s="80">
        <v>0</v>
      </c>
      <c r="M15" s="191" t="s">
        <v>220</v>
      </c>
      <c r="N15" s="79">
        <v>0</v>
      </c>
      <c r="O15"/>
      <c r="P15"/>
      <c r="Q15" s="102" t="s">
        <v>90</v>
      </c>
      <c r="R15" s="140"/>
      <c r="S15" s="140"/>
      <c r="T15" s="140"/>
      <c r="U15" s="140"/>
      <c r="V15" s="140"/>
      <c r="W15" s="140">
        <v>0</v>
      </c>
      <c r="X15" s="140"/>
      <c r="Y15" s="140"/>
      <c r="Z15" s="140"/>
      <c r="AA15" s="140"/>
      <c r="AB15" s="140"/>
      <c r="AC15" s="140"/>
      <c r="AD15" s="140"/>
      <c r="AE15" s="140">
        <v>0</v>
      </c>
      <c r="AF15"/>
    </row>
    <row r="16" spans="1:32" ht="15.75" x14ac:dyDescent="0.25">
      <c r="A16" s="70" t="s">
        <v>95</v>
      </c>
      <c r="B16" s="124">
        <v>44722</v>
      </c>
      <c r="C16" s="138"/>
      <c r="D16" s="49"/>
      <c r="E16" s="49" t="s">
        <v>270</v>
      </c>
      <c r="F16" s="70" t="s">
        <v>108</v>
      </c>
      <c r="G16" s="49" t="s">
        <v>271</v>
      </c>
      <c r="H16" s="125" t="s">
        <v>272</v>
      </c>
      <c r="I16" s="124">
        <v>44713</v>
      </c>
      <c r="J16" s="54">
        <v>180</v>
      </c>
      <c r="K16" s="54">
        <v>180</v>
      </c>
      <c r="L16" s="80">
        <v>0</v>
      </c>
      <c r="M16" s="191" t="s">
        <v>220</v>
      </c>
      <c r="N16" s="79">
        <v>0</v>
      </c>
      <c r="O16"/>
      <c r="P16"/>
      <c r="Q16" s="102" t="s">
        <v>91</v>
      </c>
      <c r="R16" s="140"/>
      <c r="S16" s="140"/>
      <c r="T16" s="140"/>
      <c r="U16" s="140">
        <v>68.400000000000006</v>
      </c>
      <c r="V16" s="140">
        <v>68.599999999999994</v>
      </c>
      <c r="W16" s="140"/>
      <c r="X16" s="140">
        <v>0</v>
      </c>
      <c r="Y16" s="140"/>
      <c r="Z16" s="140"/>
      <c r="AA16" s="140"/>
      <c r="AB16" s="140"/>
      <c r="AC16" s="140"/>
      <c r="AD16" s="140">
        <v>68.599999999999994</v>
      </c>
      <c r="AE16" s="140">
        <v>205.6</v>
      </c>
      <c r="AF16"/>
    </row>
    <row r="17" spans="1:32" ht="15.75" x14ac:dyDescent="0.25">
      <c r="A17" s="70" t="s">
        <v>96</v>
      </c>
      <c r="B17" s="124">
        <v>44720</v>
      </c>
      <c r="C17" s="138"/>
      <c r="D17" s="49"/>
      <c r="E17" s="83" t="s">
        <v>273</v>
      </c>
      <c r="F17" s="82" t="s">
        <v>79</v>
      </c>
      <c r="G17" s="83" t="s">
        <v>274</v>
      </c>
      <c r="H17" s="135" t="s">
        <v>275</v>
      </c>
      <c r="I17" s="124">
        <v>44710</v>
      </c>
      <c r="J17" s="89">
        <v>145</v>
      </c>
      <c r="K17" s="84">
        <v>145</v>
      </c>
      <c r="L17" s="80">
        <v>0</v>
      </c>
      <c r="M17" s="191" t="s">
        <v>220</v>
      </c>
      <c r="N17" s="79">
        <v>0</v>
      </c>
      <c r="O17"/>
      <c r="P17"/>
      <c r="Q17" s="102" t="s">
        <v>92</v>
      </c>
      <c r="R17" s="140"/>
      <c r="S17" s="140"/>
      <c r="T17" s="140"/>
      <c r="U17" s="140"/>
      <c r="V17" s="140"/>
      <c r="W17" s="140"/>
      <c r="X17" s="140"/>
      <c r="Y17" s="140">
        <v>0</v>
      </c>
      <c r="Z17" s="140"/>
      <c r="AA17" s="140"/>
      <c r="AB17" s="140"/>
      <c r="AC17" s="140"/>
      <c r="AD17" s="140"/>
      <c r="AE17" s="140">
        <v>0</v>
      </c>
      <c r="AF17"/>
    </row>
    <row r="18" spans="1:32" ht="15.75" x14ac:dyDescent="0.25">
      <c r="A18" s="70" t="s">
        <v>97</v>
      </c>
      <c r="B18" s="124"/>
      <c r="C18" s="49"/>
      <c r="D18" s="49"/>
      <c r="E18" s="49"/>
      <c r="F18" s="82"/>
      <c r="G18" s="88"/>
      <c r="H18" s="135"/>
      <c r="I18" s="124"/>
      <c r="J18" s="89"/>
      <c r="K18" s="54"/>
      <c r="L18" s="80"/>
      <c r="M18" s="81"/>
      <c r="N18" s="91"/>
      <c r="O18"/>
      <c r="P18"/>
      <c r="Q18" s="102" t="s">
        <v>93</v>
      </c>
      <c r="R18" s="140"/>
      <c r="S18" s="140"/>
      <c r="T18" s="140"/>
      <c r="U18" s="140"/>
      <c r="V18" s="140"/>
      <c r="W18" s="140"/>
      <c r="X18" s="140"/>
      <c r="Y18" s="140"/>
      <c r="Z18" s="140">
        <v>0</v>
      </c>
      <c r="AA18" s="140"/>
      <c r="AB18" s="140"/>
      <c r="AC18" s="140"/>
      <c r="AD18" s="140"/>
      <c r="AE18" s="140">
        <v>0</v>
      </c>
      <c r="AF18"/>
    </row>
    <row r="19" spans="1:32" ht="15.75" x14ac:dyDescent="0.25">
      <c r="A19" s="70" t="s">
        <v>98</v>
      </c>
      <c r="B19" s="124"/>
      <c r="C19" s="60"/>
      <c r="D19" s="96"/>
      <c r="E19" s="97"/>
      <c r="F19" s="70"/>
      <c r="G19" s="96"/>
      <c r="H19" s="126"/>
      <c r="I19" s="124"/>
      <c r="J19" s="79"/>
      <c r="K19" s="54"/>
      <c r="L19" s="80"/>
      <c r="M19" s="81"/>
      <c r="N19" s="81"/>
      <c r="O19"/>
      <c r="P19"/>
      <c r="Q19" s="102" t="s">
        <v>94</v>
      </c>
      <c r="R19" s="140"/>
      <c r="S19" s="140"/>
      <c r="T19" s="140"/>
      <c r="U19" s="140"/>
      <c r="V19" s="140"/>
      <c r="W19" s="140"/>
      <c r="X19" s="140"/>
      <c r="Y19" s="140"/>
      <c r="Z19" s="140"/>
      <c r="AA19" s="140">
        <v>0</v>
      </c>
      <c r="AB19" s="140"/>
      <c r="AC19" s="140"/>
      <c r="AD19" s="140"/>
      <c r="AE19" s="140">
        <v>0</v>
      </c>
      <c r="AF19"/>
    </row>
    <row r="20" spans="1:32" ht="15.75" x14ac:dyDescent="0.25">
      <c r="A20" s="70" t="s">
        <v>99</v>
      </c>
      <c r="B20" s="124"/>
      <c r="C20" s="60"/>
      <c r="D20" s="96"/>
      <c r="E20" s="97"/>
      <c r="F20" s="70"/>
      <c r="G20" s="96"/>
      <c r="H20" s="126"/>
      <c r="I20" s="124"/>
      <c r="J20" s="79"/>
      <c r="K20" s="54"/>
      <c r="L20" s="80"/>
      <c r="M20" s="81"/>
      <c r="N20" s="93"/>
      <c r="O20"/>
      <c r="P20"/>
      <c r="Q20" s="102" t="s">
        <v>95</v>
      </c>
      <c r="R20" s="140"/>
      <c r="S20" s="140"/>
      <c r="T20" s="140"/>
      <c r="U20" s="140"/>
      <c r="V20" s="140"/>
      <c r="W20" s="140"/>
      <c r="X20" s="140"/>
      <c r="Y20" s="140"/>
      <c r="Z20" s="140"/>
      <c r="AA20" s="140"/>
      <c r="AB20" s="140">
        <v>0</v>
      </c>
      <c r="AC20" s="140"/>
      <c r="AD20" s="140"/>
      <c r="AE20" s="140">
        <v>0</v>
      </c>
      <c r="AF20"/>
    </row>
    <row r="21" spans="1:32" ht="15.75" x14ac:dyDescent="0.25">
      <c r="A21" s="70" t="s">
        <v>100</v>
      </c>
      <c r="B21" s="124"/>
      <c r="C21" s="60"/>
      <c r="D21" s="96"/>
      <c r="E21" s="97"/>
      <c r="F21" s="70"/>
      <c r="G21" s="96"/>
      <c r="H21" s="126"/>
      <c r="I21" s="124"/>
      <c r="J21" s="79"/>
      <c r="K21" s="54"/>
      <c r="L21" s="80"/>
      <c r="M21" s="81"/>
      <c r="N21" s="85"/>
      <c r="O21"/>
      <c r="P21"/>
      <c r="Q21" s="102" t="s">
        <v>96</v>
      </c>
      <c r="R21" s="140">
        <v>0</v>
      </c>
      <c r="S21" s="140"/>
      <c r="T21" s="140"/>
      <c r="U21" s="140"/>
      <c r="V21" s="140"/>
      <c r="W21" s="140"/>
      <c r="X21" s="140"/>
      <c r="Y21" s="140"/>
      <c r="Z21" s="140"/>
      <c r="AA21" s="140"/>
      <c r="AB21" s="140"/>
      <c r="AC21" s="140"/>
      <c r="AD21" s="140"/>
      <c r="AE21" s="140">
        <v>0</v>
      </c>
      <c r="AF21"/>
    </row>
    <row r="22" spans="1:32" ht="15.75" x14ac:dyDescent="0.25">
      <c r="A22" s="70" t="s">
        <v>101</v>
      </c>
      <c r="B22" s="124"/>
      <c r="C22" s="60"/>
      <c r="D22" s="96"/>
      <c r="E22" s="97"/>
      <c r="F22" s="70"/>
      <c r="G22" s="96"/>
      <c r="H22" s="126"/>
      <c r="I22" s="124"/>
      <c r="J22" s="79"/>
      <c r="K22" s="54"/>
      <c r="L22" s="80"/>
      <c r="M22" s="81"/>
      <c r="N22" s="90"/>
      <c r="O22"/>
      <c r="P22"/>
      <c r="Q22" s="102" t="s">
        <v>97</v>
      </c>
      <c r="R22" s="140"/>
      <c r="S22" s="140">
        <v>0</v>
      </c>
      <c r="T22" s="140"/>
      <c r="U22" s="140">
        <v>11.5</v>
      </c>
      <c r="V22" s="140">
        <v>11.5</v>
      </c>
      <c r="W22" s="140"/>
      <c r="X22" s="140"/>
      <c r="Y22" s="140"/>
      <c r="Z22" s="140"/>
      <c r="AA22" s="140"/>
      <c r="AB22" s="140"/>
      <c r="AC22" s="140"/>
      <c r="AD22" s="140">
        <v>11.5</v>
      </c>
      <c r="AE22" s="140">
        <v>34.5</v>
      </c>
      <c r="AF22"/>
    </row>
    <row r="23" spans="1:32" ht="15.75" x14ac:dyDescent="0.25">
      <c r="A23" s="70" t="s">
        <v>102</v>
      </c>
      <c r="B23" s="124"/>
      <c r="C23" s="60"/>
      <c r="D23" s="96"/>
      <c r="E23" s="97"/>
      <c r="F23" s="70"/>
      <c r="G23" s="96"/>
      <c r="H23" s="126"/>
      <c r="I23" s="124"/>
      <c r="J23" s="79"/>
      <c r="K23" s="54"/>
      <c r="L23" s="80"/>
      <c r="M23" s="81"/>
      <c r="N23" s="85"/>
      <c r="O23"/>
      <c r="P23"/>
      <c r="Q23" s="102" t="s">
        <v>98</v>
      </c>
      <c r="R23" s="140"/>
      <c r="S23" s="140"/>
      <c r="T23" s="140">
        <v>0</v>
      </c>
      <c r="U23" s="140"/>
      <c r="V23" s="140"/>
      <c r="W23" s="140"/>
      <c r="X23" s="140"/>
      <c r="Y23" s="140"/>
      <c r="Z23" s="140"/>
      <c r="AA23" s="140"/>
      <c r="AB23" s="140"/>
      <c r="AC23" s="140"/>
      <c r="AD23" s="140"/>
      <c r="AE23" s="140">
        <v>0</v>
      </c>
      <c r="AF23"/>
    </row>
    <row r="24" spans="1:32" ht="15.75" x14ac:dyDescent="0.25">
      <c r="A24" s="70" t="s">
        <v>103</v>
      </c>
      <c r="B24" s="124"/>
      <c r="C24" s="60"/>
      <c r="D24" s="96"/>
      <c r="E24" s="97"/>
      <c r="F24" s="70"/>
      <c r="G24" s="96"/>
      <c r="H24" s="126"/>
      <c r="I24" s="124"/>
      <c r="J24" s="79"/>
      <c r="K24" s="54"/>
      <c r="L24" s="80"/>
      <c r="M24" s="81"/>
      <c r="N24" s="85"/>
      <c r="O24"/>
      <c r="P24"/>
      <c r="Q24" s="102" t="s">
        <v>99</v>
      </c>
      <c r="R24" s="140"/>
      <c r="S24" s="140"/>
      <c r="T24" s="140"/>
      <c r="U24" s="140"/>
      <c r="V24" s="140"/>
      <c r="W24" s="140"/>
      <c r="X24" s="140"/>
      <c r="Y24" s="140"/>
      <c r="Z24" s="140"/>
      <c r="AA24" s="140"/>
      <c r="AB24" s="140"/>
      <c r="AC24" s="140">
        <v>0</v>
      </c>
      <c r="AD24" s="140"/>
      <c r="AE24" s="140">
        <v>0</v>
      </c>
      <c r="AF24"/>
    </row>
    <row r="25" spans="1:32" ht="15.75" x14ac:dyDescent="0.25">
      <c r="A25" s="70" t="s">
        <v>104</v>
      </c>
      <c r="B25" s="124"/>
      <c r="C25" s="60"/>
      <c r="D25" s="96"/>
      <c r="E25" s="97"/>
      <c r="F25" s="70"/>
      <c r="G25" s="96"/>
      <c r="H25" s="126"/>
      <c r="I25" s="124"/>
      <c r="J25" s="79"/>
      <c r="K25" s="54"/>
      <c r="L25" s="80"/>
      <c r="M25" s="81"/>
      <c r="N25" s="85"/>
      <c r="O25"/>
      <c r="P25"/>
      <c r="Q25" s="102" t="s">
        <v>100</v>
      </c>
      <c r="R25" s="140"/>
      <c r="S25" s="140"/>
      <c r="T25" s="140"/>
      <c r="U25" s="140"/>
      <c r="V25" s="140">
        <v>12</v>
      </c>
      <c r="W25" s="140"/>
      <c r="X25" s="140"/>
      <c r="Y25" s="140"/>
      <c r="Z25" s="140"/>
      <c r="AA25" s="140"/>
      <c r="AB25" s="140"/>
      <c r="AC25" s="140">
        <v>0</v>
      </c>
      <c r="AD25" s="140"/>
      <c r="AE25" s="140">
        <v>12</v>
      </c>
      <c r="AF25"/>
    </row>
    <row r="26" spans="1:32" s="107" customFormat="1" ht="15.75" customHeight="1" x14ac:dyDescent="0.25">
      <c r="A26" s="70" t="s">
        <v>105</v>
      </c>
      <c r="B26" s="124"/>
      <c r="C26" s="60"/>
      <c r="D26" s="96"/>
      <c r="E26" s="97"/>
      <c r="F26" s="70"/>
      <c r="G26" s="96"/>
      <c r="H26" s="139"/>
      <c r="I26" s="124"/>
      <c r="J26" s="79"/>
      <c r="K26" s="54"/>
      <c r="L26" s="80"/>
      <c r="M26" s="81"/>
      <c r="N26" s="108"/>
      <c r="O26"/>
      <c r="P26"/>
      <c r="Q26" s="102" t="s">
        <v>101</v>
      </c>
      <c r="R26" s="140"/>
      <c r="S26" s="140"/>
      <c r="T26" s="140"/>
      <c r="U26" s="140"/>
      <c r="V26" s="140"/>
      <c r="W26" s="140"/>
      <c r="X26" s="140"/>
      <c r="Y26" s="140"/>
      <c r="Z26" s="140"/>
      <c r="AA26" s="140"/>
      <c r="AB26" s="140"/>
      <c r="AC26" s="140">
        <v>0</v>
      </c>
      <c r="AD26" s="140"/>
      <c r="AE26" s="140">
        <v>0</v>
      </c>
      <c r="AF26"/>
    </row>
    <row r="27" spans="1:32" ht="15.75" customHeight="1" x14ac:dyDescent="0.25">
      <c r="A27" s="70" t="s">
        <v>106</v>
      </c>
      <c r="B27" s="124"/>
      <c r="C27" s="60"/>
      <c r="D27" s="96"/>
      <c r="E27" s="97"/>
      <c r="F27" s="70"/>
      <c r="G27" s="96"/>
      <c r="H27" s="139"/>
      <c r="I27" s="124"/>
      <c r="J27" s="79"/>
      <c r="K27" s="54"/>
      <c r="L27" s="80"/>
      <c r="M27" s="81"/>
      <c r="N27" s="85"/>
      <c r="O27"/>
      <c r="P27"/>
      <c r="Q27" s="102" t="s">
        <v>102</v>
      </c>
      <c r="R27" s="140"/>
      <c r="S27" s="140"/>
      <c r="T27" s="140"/>
      <c r="U27" s="140"/>
      <c r="V27" s="140"/>
      <c r="W27" s="140"/>
      <c r="X27" s="140"/>
      <c r="Y27" s="140"/>
      <c r="Z27" s="140"/>
      <c r="AA27" s="140"/>
      <c r="AB27" s="140"/>
      <c r="AC27" s="140">
        <v>0</v>
      </c>
      <c r="AD27" s="140"/>
      <c r="AE27" s="140">
        <v>0</v>
      </c>
      <c r="AF27"/>
    </row>
    <row r="28" spans="1:32" ht="15.75" customHeight="1" x14ac:dyDescent="0.25">
      <c r="A28" s="70" t="s">
        <v>107</v>
      </c>
      <c r="B28" s="124"/>
      <c r="C28" s="60"/>
      <c r="D28" s="96"/>
      <c r="E28" s="49"/>
      <c r="F28" s="70"/>
      <c r="G28" s="49"/>
      <c r="H28" s="125"/>
      <c r="I28" s="124"/>
      <c r="J28" s="54"/>
      <c r="K28" s="54"/>
      <c r="L28" s="80"/>
      <c r="M28" s="81"/>
      <c r="N28" s="95"/>
      <c r="O28"/>
      <c r="P28"/>
      <c r="Q28" s="102" t="s">
        <v>103</v>
      </c>
      <c r="R28" s="140"/>
      <c r="S28" s="140"/>
      <c r="T28" s="140"/>
      <c r="U28" s="140"/>
      <c r="V28" s="140"/>
      <c r="W28" s="140"/>
      <c r="X28" s="140"/>
      <c r="Y28" s="140"/>
      <c r="Z28" s="140"/>
      <c r="AA28" s="140"/>
      <c r="AB28" s="140"/>
      <c r="AC28" s="140">
        <v>0</v>
      </c>
      <c r="AD28" s="140"/>
      <c r="AE28" s="140">
        <v>0</v>
      </c>
      <c r="AF28"/>
    </row>
    <row r="29" spans="1:32" ht="15.75" customHeight="1" x14ac:dyDescent="0.25">
      <c r="A29" s="70" t="s">
        <v>108</v>
      </c>
      <c r="B29" s="124"/>
      <c r="C29" s="60"/>
      <c r="D29" s="96"/>
      <c r="E29" s="49"/>
      <c r="F29" s="70"/>
      <c r="G29" s="49"/>
      <c r="H29" s="125"/>
      <c r="I29" s="124"/>
      <c r="J29" s="54"/>
      <c r="K29" s="54"/>
      <c r="L29" s="80"/>
      <c r="M29" s="81"/>
      <c r="N29" s="95"/>
      <c r="O29"/>
      <c r="P29"/>
      <c r="Q29" s="102" t="s">
        <v>104</v>
      </c>
      <c r="R29" s="140"/>
      <c r="S29" s="140"/>
      <c r="T29" s="140"/>
      <c r="U29" s="140">
        <v>179.47</v>
      </c>
      <c r="V29" s="140"/>
      <c r="W29" s="140"/>
      <c r="X29" s="140"/>
      <c r="Y29" s="140"/>
      <c r="Z29" s="140"/>
      <c r="AA29" s="140"/>
      <c r="AB29" s="140"/>
      <c r="AC29" s="140">
        <v>0</v>
      </c>
      <c r="AD29" s="140"/>
      <c r="AE29" s="140">
        <v>179.47</v>
      </c>
      <c r="AF29"/>
    </row>
    <row r="30" spans="1:32" ht="15.75" customHeight="1" x14ac:dyDescent="0.25">
      <c r="A30" s="70" t="s">
        <v>229</v>
      </c>
      <c r="B30" s="124"/>
      <c r="C30" s="60"/>
      <c r="D30" s="96"/>
      <c r="E30" s="49"/>
      <c r="F30" s="70"/>
      <c r="G30" s="49"/>
      <c r="H30" s="125"/>
      <c r="I30" s="124"/>
      <c r="J30" s="54"/>
      <c r="K30" s="54"/>
      <c r="L30" s="80"/>
      <c r="M30" s="81"/>
      <c r="N30" s="95"/>
      <c r="O30"/>
      <c r="P30"/>
      <c r="Q30" s="102" t="s">
        <v>105</v>
      </c>
      <c r="R30" s="140"/>
      <c r="S30" s="140"/>
      <c r="T30" s="140"/>
      <c r="U30" s="140"/>
      <c r="V30" s="140"/>
      <c r="W30" s="140"/>
      <c r="X30" s="140"/>
      <c r="Y30" s="140"/>
      <c r="Z30" s="140"/>
      <c r="AA30" s="140"/>
      <c r="AB30" s="140"/>
      <c r="AC30" s="140">
        <v>0</v>
      </c>
      <c r="AD30" s="140"/>
      <c r="AE30" s="140">
        <v>0</v>
      </c>
      <c r="AF30"/>
    </row>
    <row r="31" spans="1:32" ht="15.75" customHeight="1" x14ac:dyDescent="0.25">
      <c r="A31" s="70" t="s">
        <v>230</v>
      </c>
      <c r="B31" s="124"/>
      <c r="C31" s="60"/>
      <c r="D31" s="96"/>
      <c r="E31" s="49"/>
      <c r="F31" s="70"/>
      <c r="G31" s="78"/>
      <c r="H31" s="126"/>
      <c r="I31" s="124"/>
      <c r="J31" s="79"/>
      <c r="K31" s="54"/>
      <c r="L31" s="80"/>
      <c r="M31" s="81"/>
      <c r="N31" s="95"/>
      <c r="O31"/>
      <c r="P31"/>
      <c r="Q31" s="102" t="s">
        <v>106</v>
      </c>
      <c r="R31" s="140"/>
      <c r="S31" s="140"/>
      <c r="T31" s="140"/>
      <c r="U31" s="140">
        <v>95.4</v>
      </c>
      <c r="V31" s="140"/>
      <c r="W31" s="140"/>
      <c r="X31" s="140"/>
      <c r="Y31" s="140"/>
      <c r="Z31" s="140"/>
      <c r="AA31" s="140"/>
      <c r="AB31" s="140"/>
      <c r="AC31" s="140">
        <v>0</v>
      </c>
      <c r="AD31" s="140"/>
      <c r="AE31" s="140">
        <v>95.4</v>
      </c>
      <c r="AF31"/>
    </row>
    <row r="32" spans="1:32" ht="15.75" customHeight="1" x14ac:dyDescent="0.25">
      <c r="A32" s="70" t="s">
        <v>231</v>
      </c>
      <c r="B32" s="124"/>
      <c r="C32" s="60"/>
      <c r="D32" s="96"/>
      <c r="E32" s="49"/>
      <c r="F32" s="70"/>
      <c r="G32" s="78"/>
      <c r="H32" s="126"/>
      <c r="I32" s="124"/>
      <c r="J32" s="86"/>
      <c r="K32" s="79"/>
      <c r="L32" s="79"/>
      <c r="M32" s="81"/>
      <c r="N32" s="95"/>
      <c r="O32"/>
      <c r="P32"/>
      <c r="Q32" s="102" t="s">
        <v>107</v>
      </c>
      <c r="R32" s="140"/>
      <c r="S32" s="140"/>
      <c r="T32" s="140"/>
      <c r="U32" s="140"/>
      <c r="V32" s="140"/>
      <c r="W32" s="140"/>
      <c r="X32" s="140"/>
      <c r="Y32" s="140"/>
      <c r="Z32" s="140"/>
      <c r="AA32" s="140"/>
      <c r="AB32" s="140"/>
      <c r="AC32" s="140">
        <v>0</v>
      </c>
      <c r="AD32" s="140"/>
      <c r="AE32" s="140">
        <v>0</v>
      </c>
      <c r="AF32"/>
    </row>
    <row r="33" spans="1:32" ht="15.75" customHeight="1" x14ac:dyDescent="0.25">
      <c r="A33" s="70" t="s">
        <v>232</v>
      </c>
      <c r="B33" s="124"/>
      <c r="C33" s="60"/>
      <c r="D33" s="96"/>
      <c r="E33" s="49"/>
      <c r="F33" s="70"/>
      <c r="G33" s="78"/>
      <c r="H33" s="126"/>
      <c r="I33" s="124"/>
      <c r="J33" s="86"/>
      <c r="K33" s="54"/>
      <c r="L33" s="80"/>
      <c r="M33" s="81"/>
      <c r="N33" s="95"/>
      <c r="O33"/>
      <c r="P33"/>
      <c r="Q33" s="102" t="s">
        <v>108</v>
      </c>
      <c r="R33" s="140"/>
      <c r="S33" s="140"/>
      <c r="T33" s="140"/>
      <c r="U33" s="140"/>
      <c r="V33" s="140"/>
      <c r="W33" s="140"/>
      <c r="X33" s="140"/>
      <c r="Y33" s="140"/>
      <c r="Z33" s="140"/>
      <c r="AA33" s="140"/>
      <c r="AB33" s="140"/>
      <c r="AC33" s="140">
        <v>0</v>
      </c>
      <c r="AD33" s="140">
        <v>180</v>
      </c>
      <c r="AE33" s="140">
        <v>180</v>
      </c>
      <c r="AF33"/>
    </row>
    <row r="34" spans="1:32" ht="15.75" customHeight="1" x14ac:dyDescent="0.25">
      <c r="A34" s="70" t="s">
        <v>233</v>
      </c>
      <c r="B34" s="124"/>
      <c r="C34" s="60"/>
      <c r="D34" s="96"/>
      <c r="E34" s="49"/>
      <c r="F34" s="70"/>
      <c r="G34" s="78"/>
      <c r="H34" s="126"/>
      <c r="I34" s="124"/>
      <c r="J34" s="86"/>
      <c r="K34" s="54"/>
      <c r="L34" s="80"/>
      <c r="M34" s="81"/>
      <c r="N34" s="95"/>
      <c r="O34"/>
      <c r="P34"/>
      <c r="Q34" s="102" t="s">
        <v>149</v>
      </c>
      <c r="R34" s="140"/>
      <c r="S34" s="140"/>
      <c r="T34" s="140"/>
      <c r="U34" s="140"/>
      <c r="V34" s="140"/>
      <c r="W34" s="140"/>
      <c r="X34" s="140"/>
      <c r="Y34" s="140"/>
      <c r="Z34" s="140"/>
      <c r="AA34" s="140"/>
      <c r="AB34" s="140"/>
      <c r="AC34" s="140"/>
      <c r="AD34" s="140">
        <v>0</v>
      </c>
      <c r="AE34" s="140">
        <v>0</v>
      </c>
      <c r="AF34"/>
    </row>
    <row r="35" spans="1:32" ht="15.75" customHeight="1" x14ac:dyDescent="0.25">
      <c r="A35" s="70" t="s">
        <v>234</v>
      </c>
      <c r="B35" s="124"/>
      <c r="C35" s="60"/>
      <c r="D35" s="96"/>
      <c r="E35" s="49"/>
      <c r="F35" s="70"/>
      <c r="G35" s="78"/>
      <c r="H35" s="126"/>
      <c r="I35" s="124"/>
      <c r="J35" s="86"/>
      <c r="K35" s="54"/>
      <c r="L35" s="80"/>
      <c r="M35" s="81"/>
      <c r="N35" s="95"/>
      <c r="O35"/>
      <c r="P35"/>
      <c r="Q35" s="102" t="s">
        <v>132</v>
      </c>
      <c r="R35" s="140">
        <v>0</v>
      </c>
      <c r="S35" s="140">
        <v>0</v>
      </c>
      <c r="T35" s="140">
        <v>0</v>
      </c>
      <c r="U35" s="140">
        <v>847.24</v>
      </c>
      <c r="V35" s="140">
        <v>366.37</v>
      </c>
      <c r="W35" s="140">
        <v>0</v>
      </c>
      <c r="X35" s="140">
        <v>0</v>
      </c>
      <c r="Y35" s="140">
        <v>0</v>
      </c>
      <c r="Z35" s="140">
        <v>0</v>
      </c>
      <c r="AA35" s="140">
        <v>0</v>
      </c>
      <c r="AB35" s="140">
        <v>0</v>
      </c>
      <c r="AC35" s="140">
        <v>0</v>
      </c>
      <c r="AD35" s="140">
        <v>679.57</v>
      </c>
      <c r="AE35" s="140">
        <v>1893.18</v>
      </c>
      <c r="AF35"/>
    </row>
    <row r="36" spans="1:32" ht="15" customHeight="1" x14ac:dyDescent="0.25">
      <c r="A36" s="70" t="s">
        <v>235</v>
      </c>
      <c r="B36" s="124"/>
      <c r="C36" s="60"/>
      <c r="D36" s="96"/>
      <c r="E36" s="83"/>
      <c r="F36" s="82"/>
      <c r="G36" s="83"/>
      <c r="H36" s="135"/>
      <c r="I36" s="124"/>
      <c r="J36" s="89"/>
      <c r="K36" s="84"/>
      <c r="L36" s="80"/>
      <c r="M36" s="81"/>
      <c r="N36" s="95"/>
      <c r="Q36"/>
      <c r="R36"/>
      <c r="S36"/>
      <c r="T36"/>
      <c r="U36"/>
      <c r="V36"/>
      <c r="W36"/>
      <c r="X36"/>
      <c r="Y36"/>
      <c r="Z36"/>
      <c r="AA36"/>
      <c r="AB36"/>
      <c r="AC36"/>
      <c r="AD36"/>
      <c r="AE36"/>
      <c r="AF36"/>
    </row>
    <row r="37" spans="1:32" ht="15.75" customHeight="1" x14ac:dyDescent="0.25">
      <c r="A37" s="70" t="s">
        <v>236</v>
      </c>
      <c r="B37" s="124"/>
      <c r="C37" s="60"/>
      <c r="D37" s="96"/>
      <c r="E37" s="49"/>
      <c r="F37" s="70"/>
      <c r="G37" s="49"/>
      <c r="H37" s="125"/>
      <c r="I37" s="124"/>
      <c r="J37" s="54"/>
      <c r="K37" s="54"/>
      <c r="L37" s="80"/>
      <c r="M37" s="81"/>
      <c r="N37" s="95"/>
      <c r="Q37"/>
      <c r="R37"/>
      <c r="S37"/>
      <c r="T37"/>
      <c r="U37"/>
      <c r="V37"/>
      <c r="W37"/>
      <c r="X37"/>
      <c r="Y37"/>
      <c r="Z37"/>
      <c r="AA37"/>
      <c r="AB37"/>
      <c r="AC37"/>
      <c r="AD37"/>
      <c r="AE37"/>
      <c r="AF37"/>
    </row>
    <row r="38" spans="1:32" ht="15" customHeight="1" x14ac:dyDescent="0.25">
      <c r="A38" s="70" t="s">
        <v>237</v>
      </c>
      <c r="B38" s="124"/>
      <c r="C38" s="60"/>
      <c r="D38" s="96"/>
      <c r="E38" s="49"/>
      <c r="F38" s="70"/>
      <c r="G38" s="49"/>
      <c r="H38" s="125"/>
      <c r="I38" s="124"/>
      <c r="J38" s="54"/>
      <c r="K38" s="54"/>
      <c r="L38" s="80"/>
      <c r="M38" s="81"/>
      <c r="N38" s="95"/>
      <c r="Q38"/>
      <c r="R38"/>
      <c r="S38"/>
      <c r="T38"/>
      <c r="U38"/>
      <c r="V38"/>
      <c r="W38"/>
      <c r="X38"/>
      <c r="Y38"/>
      <c r="Z38"/>
      <c r="AA38"/>
      <c r="AB38"/>
      <c r="AC38"/>
      <c r="AD38"/>
      <c r="AE38"/>
      <c r="AF38"/>
    </row>
    <row r="39" spans="1:32" ht="15.75" customHeight="1" x14ac:dyDescent="0.25">
      <c r="A39" s="70" t="s">
        <v>238</v>
      </c>
      <c r="B39" s="124"/>
      <c r="C39" s="60"/>
      <c r="D39" s="96"/>
      <c r="E39" s="49"/>
      <c r="F39" s="70"/>
      <c r="G39" s="49"/>
      <c r="H39" s="125"/>
      <c r="I39" s="124"/>
      <c r="J39" s="54"/>
      <c r="K39" s="54"/>
      <c r="L39" s="80"/>
      <c r="M39" s="81"/>
      <c r="N39" s="95"/>
      <c r="Q39"/>
      <c r="R39"/>
      <c r="S39"/>
      <c r="T39"/>
      <c r="U39"/>
      <c r="V39"/>
      <c r="W39"/>
      <c r="X39"/>
      <c r="Y39"/>
      <c r="Z39"/>
      <c r="AA39"/>
      <c r="AB39"/>
      <c r="AC39"/>
      <c r="AD39"/>
      <c r="AE39"/>
      <c r="AF39"/>
    </row>
    <row r="40" spans="1:32" ht="15.75" customHeight="1" x14ac:dyDescent="0.25">
      <c r="A40" s="70" t="s">
        <v>239</v>
      </c>
      <c r="B40" s="124"/>
      <c r="C40" s="60"/>
      <c r="D40" s="96"/>
      <c r="E40" s="49"/>
      <c r="F40" s="70"/>
      <c r="G40" s="49"/>
      <c r="H40" s="125"/>
      <c r="I40" s="124"/>
      <c r="J40" s="54"/>
      <c r="K40" s="54"/>
      <c r="L40" s="80"/>
      <c r="M40" s="81"/>
      <c r="N40" s="95"/>
    </row>
    <row r="41" spans="1:32" ht="15.75" customHeight="1" x14ac:dyDescent="0.25">
      <c r="A41" s="70" t="s">
        <v>240</v>
      </c>
      <c r="B41" s="124"/>
      <c r="C41" s="60"/>
      <c r="D41" s="96"/>
      <c r="E41" s="49"/>
      <c r="F41" s="70"/>
      <c r="G41" s="49"/>
      <c r="H41" s="125"/>
      <c r="I41" s="124"/>
      <c r="J41" s="54"/>
      <c r="K41" s="54"/>
      <c r="L41" s="80"/>
      <c r="M41" s="81"/>
      <c r="N41" s="95"/>
    </row>
    <row r="42" spans="1:32" ht="15.75" customHeight="1" x14ac:dyDescent="0.25">
      <c r="A42" s="70" t="s">
        <v>241</v>
      </c>
      <c r="B42" s="124"/>
      <c r="C42" s="60"/>
      <c r="D42" s="96"/>
      <c r="E42" s="49"/>
      <c r="F42" s="70"/>
      <c r="G42" s="49"/>
      <c r="H42" s="125"/>
      <c r="I42" s="124"/>
      <c r="J42" s="54"/>
      <c r="K42" s="54"/>
      <c r="L42" s="80"/>
      <c r="M42" s="81"/>
      <c r="N42" s="95"/>
    </row>
    <row r="43" spans="1:32" ht="15.75" customHeight="1" x14ac:dyDescent="0.25">
      <c r="A43" s="70" t="s">
        <v>242</v>
      </c>
      <c r="B43" s="124"/>
      <c r="C43" s="60"/>
      <c r="D43" s="96"/>
      <c r="E43" s="49"/>
      <c r="F43" s="70"/>
      <c r="G43" s="78"/>
      <c r="H43" s="126"/>
      <c r="I43" s="124"/>
      <c r="J43" s="86"/>
      <c r="K43" s="54"/>
      <c r="L43" s="80"/>
      <c r="M43" s="81"/>
      <c r="N43" s="95"/>
    </row>
    <row r="44" spans="1:32" ht="15.75" customHeight="1" x14ac:dyDescent="0.25">
      <c r="A44" s="70" t="s">
        <v>243</v>
      </c>
      <c r="B44" s="124"/>
      <c r="C44" s="60"/>
      <c r="D44" s="141"/>
      <c r="E44" s="97"/>
      <c r="F44" s="70"/>
      <c r="G44" s="96"/>
      <c r="H44" s="126"/>
      <c r="I44" s="124"/>
      <c r="J44" s="79"/>
      <c r="K44" s="54"/>
      <c r="L44" s="80"/>
      <c r="M44" s="81"/>
      <c r="N44" s="95"/>
    </row>
    <row r="45" spans="1:32" ht="15.75" customHeight="1" x14ac:dyDescent="0.25">
      <c r="A45" s="70" t="s">
        <v>244</v>
      </c>
      <c r="B45" s="124"/>
      <c r="C45" s="60"/>
      <c r="D45" s="141"/>
      <c r="E45" s="97"/>
      <c r="F45" s="70"/>
      <c r="G45" s="96"/>
      <c r="H45" s="126"/>
      <c r="I45" s="124"/>
      <c r="J45" s="79"/>
      <c r="K45" s="54"/>
      <c r="L45" s="80"/>
      <c r="M45" s="81"/>
      <c r="N45" s="95"/>
    </row>
    <row r="46" spans="1:32" ht="15.75" customHeight="1" x14ac:dyDescent="0.25">
      <c r="A46" s="70" t="s">
        <v>245</v>
      </c>
      <c r="B46" s="124"/>
      <c r="C46" s="60"/>
      <c r="D46" s="141"/>
      <c r="E46" s="97"/>
      <c r="F46" s="70"/>
      <c r="G46" s="96"/>
      <c r="H46" s="126"/>
      <c r="I46" s="124"/>
      <c r="J46" s="79"/>
      <c r="K46" s="54"/>
      <c r="L46" s="80"/>
      <c r="M46" s="81"/>
      <c r="N46" s="95"/>
    </row>
    <row r="47" spans="1:32" ht="15.75" customHeight="1" x14ac:dyDescent="0.25">
      <c r="A47" s="70" t="s">
        <v>246</v>
      </c>
      <c r="B47" s="124"/>
      <c r="C47" s="60"/>
      <c r="D47" s="141"/>
      <c r="E47" s="97"/>
      <c r="F47" s="70"/>
      <c r="G47" s="96"/>
      <c r="H47" s="126"/>
      <c r="I47" s="124"/>
      <c r="J47" s="79"/>
      <c r="K47" s="54"/>
      <c r="L47" s="80"/>
      <c r="M47" s="81"/>
      <c r="N47" s="95"/>
    </row>
    <row r="48" spans="1:32" ht="15.75" customHeight="1" x14ac:dyDescent="0.25">
      <c r="A48" s="70" t="s">
        <v>247</v>
      </c>
      <c r="B48" s="124"/>
      <c r="C48" s="60"/>
      <c r="D48" s="141"/>
      <c r="E48" s="49"/>
      <c r="F48" s="70"/>
      <c r="G48" s="78"/>
      <c r="H48" s="126"/>
      <c r="I48" s="124"/>
      <c r="J48" s="86"/>
      <c r="K48" s="54"/>
      <c r="L48" s="80"/>
      <c r="M48" s="81"/>
      <c r="N48" s="95"/>
    </row>
    <row r="49" spans="1:14" ht="15.75" customHeight="1" x14ac:dyDescent="0.25">
      <c r="A49" s="70" t="s">
        <v>248</v>
      </c>
      <c r="B49" s="124"/>
      <c r="C49" s="60"/>
      <c r="D49" s="141"/>
      <c r="E49" s="49"/>
      <c r="F49" s="70"/>
      <c r="G49" s="78"/>
      <c r="H49" s="126"/>
      <c r="I49" s="124"/>
      <c r="J49" s="86"/>
      <c r="K49" s="86"/>
      <c r="L49" s="80"/>
      <c r="M49" s="81"/>
      <c r="N49" s="95"/>
    </row>
    <row r="50" spans="1:14" ht="15.75" customHeight="1" x14ac:dyDescent="0.25">
      <c r="A50" s="70" t="s">
        <v>249</v>
      </c>
      <c r="B50" s="124"/>
      <c r="C50" s="60"/>
      <c r="D50" s="141"/>
      <c r="E50" s="49"/>
      <c r="F50" s="70"/>
      <c r="G50" s="78"/>
      <c r="H50" s="126"/>
      <c r="I50" s="124"/>
      <c r="J50" s="86"/>
      <c r="K50" s="86"/>
      <c r="L50" s="80"/>
      <c r="M50" s="81"/>
      <c r="N50" s="95"/>
    </row>
    <row r="51" spans="1:14" ht="15.75" customHeight="1" x14ac:dyDescent="0.25">
      <c r="A51" s="70" t="s">
        <v>250</v>
      </c>
      <c r="B51" s="131"/>
      <c r="C51" s="60"/>
      <c r="D51" s="96"/>
      <c r="E51" s="49"/>
      <c r="F51" s="70"/>
      <c r="G51" s="49"/>
      <c r="H51" s="125"/>
      <c r="I51" s="124"/>
      <c r="J51" s="54"/>
      <c r="K51" s="54"/>
      <c r="L51" s="80"/>
      <c r="M51" s="81"/>
      <c r="N51" s="95"/>
    </row>
    <row r="52" spans="1:14" ht="15.75" customHeight="1" x14ac:dyDescent="0.25">
      <c r="A52" s="70" t="s">
        <v>251</v>
      </c>
      <c r="B52" s="131"/>
      <c r="C52" s="60"/>
      <c r="D52" s="96"/>
      <c r="E52" s="49"/>
      <c r="F52" s="70"/>
      <c r="G52" s="49"/>
      <c r="H52" s="125"/>
      <c r="I52" s="124"/>
      <c r="J52" s="54"/>
      <c r="K52" s="54"/>
      <c r="L52" s="80"/>
      <c r="M52" s="81"/>
      <c r="N52" s="95"/>
    </row>
    <row r="53" spans="1:14" ht="15.75" customHeight="1" x14ac:dyDescent="0.25">
      <c r="A53" s="70" t="s">
        <v>252</v>
      </c>
      <c r="B53" s="131"/>
      <c r="C53" s="60"/>
      <c r="D53" s="96"/>
      <c r="E53" s="49"/>
      <c r="F53" s="70"/>
      <c r="G53" s="49"/>
      <c r="H53" s="125"/>
      <c r="I53" s="124"/>
      <c r="J53" s="54"/>
      <c r="K53" s="54"/>
      <c r="L53" s="80"/>
      <c r="M53" s="81"/>
      <c r="N53" s="95"/>
    </row>
    <row r="54" spans="1:14" ht="15.75" customHeight="1" x14ac:dyDescent="0.25">
      <c r="A54" s="70" t="s">
        <v>253</v>
      </c>
      <c r="B54" s="131"/>
      <c r="C54" s="60"/>
      <c r="D54" s="96"/>
      <c r="E54" s="49"/>
      <c r="F54" s="70"/>
      <c r="G54" s="49"/>
      <c r="H54" s="125"/>
      <c r="I54" s="124"/>
      <c r="J54" s="54"/>
      <c r="K54" s="54"/>
      <c r="L54" s="80"/>
      <c r="M54" s="81"/>
      <c r="N54" s="95"/>
    </row>
    <row r="55" spans="1:14" ht="15.75" customHeight="1" x14ac:dyDescent="0.25">
      <c r="A55" s="70" t="s">
        <v>254</v>
      </c>
      <c r="B55" s="131"/>
      <c r="C55" s="60"/>
      <c r="D55" s="96"/>
      <c r="E55" s="49"/>
      <c r="F55" s="70"/>
      <c r="G55" s="49"/>
      <c r="H55" s="125"/>
      <c r="I55" s="124"/>
      <c r="J55" s="54"/>
      <c r="K55" s="54"/>
      <c r="L55" s="80"/>
      <c r="M55" s="81"/>
      <c r="N55" s="95"/>
    </row>
    <row r="56" spans="1:14" ht="15.75" customHeight="1" x14ac:dyDescent="0.25">
      <c r="A56" s="70" t="s">
        <v>255</v>
      </c>
      <c r="B56" s="131"/>
      <c r="C56" s="60"/>
      <c r="D56" s="96"/>
      <c r="E56" s="49"/>
      <c r="F56" s="70"/>
      <c r="G56" s="49"/>
      <c r="H56" s="125"/>
      <c r="I56" s="124"/>
      <c r="J56" s="54"/>
      <c r="K56" s="54"/>
      <c r="L56" s="80"/>
      <c r="M56" s="81"/>
      <c r="N56" s="95"/>
    </row>
    <row r="57" spans="1:14" ht="15.75" customHeight="1" x14ac:dyDescent="0.25">
      <c r="A57" s="70" t="s">
        <v>256</v>
      </c>
      <c r="B57" s="124"/>
      <c r="C57" s="60"/>
      <c r="D57" s="141"/>
      <c r="E57" s="97"/>
      <c r="F57" s="70"/>
      <c r="G57" s="96"/>
      <c r="H57" s="126"/>
      <c r="I57" s="124"/>
      <c r="J57" s="79"/>
      <c r="K57" s="79"/>
      <c r="L57" s="80"/>
      <c r="M57" s="81"/>
      <c r="N57" s="95"/>
    </row>
    <row r="58" spans="1:14" ht="15.75" customHeight="1" x14ac:dyDescent="0.25">
      <c r="A58" s="70" t="s">
        <v>257</v>
      </c>
      <c r="B58" s="124"/>
      <c r="C58" s="60"/>
      <c r="D58" s="141"/>
      <c r="E58" s="97"/>
      <c r="F58" s="70"/>
      <c r="G58" s="96"/>
      <c r="H58" s="126"/>
      <c r="I58" s="124"/>
      <c r="J58" s="79"/>
      <c r="K58" s="79"/>
      <c r="L58" s="80"/>
      <c r="M58" s="81"/>
      <c r="N58" s="95"/>
    </row>
    <row r="59" spans="1:14" ht="15.75" customHeight="1" x14ac:dyDescent="0.25">
      <c r="A59" s="70" t="s">
        <v>258</v>
      </c>
      <c r="B59" s="124"/>
      <c r="C59" s="60"/>
      <c r="D59" s="96"/>
      <c r="E59" s="83"/>
      <c r="F59" s="82"/>
      <c r="G59" s="83"/>
      <c r="H59" s="135"/>
      <c r="I59" s="124"/>
      <c r="J59" s="89"/>
      <c r="K59" s="89"/>
      <c r="L59" s="80"/>
      <c r="M59" s="81"/>
      <c r="N59" s="95"/>
    </row>
    <row r="60" spans="1:14" ht="15.75" customHeight="1" x14ac:dyDescent="0.25">
      <c r="A60" s="70" t="s">
        <v>259</v>
      </c>
      <c r="B60" s="124"/>
      <c r="C60" s="60"/>
      <c r="D60" s="96"/>
      <c r="E60" s="83"/>
      <c r="F60" s="82"/>
      <c r="G60" s="83"/>
      <c r="H60" s="135"/>
      <c r="I60" s="124"/>
      <c r="J60" s="89"/>
      <c r="K60" s="89"/>
      <c r="L60" s="80"/>
      <c r="M60" s="81"/>
      <c r="N60" s="95"/>
    </row>
    <row r="61" spans="1:14" ht="15.75" customHeight="1" x14ac:dyDescent="0.25">
      <c r="A61" s="70" t="s">
        <v>260</v>
      </c>
      <c r="B61" s="131"/>
      <c r="C61" s="60"/>
      <c r="D61" s="96"/>
      <c r="E61" s="49"/>
      <c r="F61" s="70"/>
      <c r="G61" s="49"/>
      <c r="H61" s="125"/>
      <c r="I61" s="124"/>
      <c r="J61" s="54"/>
      <c r="K61" s="54"/>
      <c r="L61" s="80"/>
      <c r="M61" s="81"/>
      <c r="N61" s="95"/>
    </row>
    <row r="62" spans="1:14" ht="15.75" customHeight="1" x14ac:dyDescent="0.25">
      <c r="A62" s="70" t="s">
        <v>261</v>
      </c>
      <c r="B62" s="131"/>
      <c r="C62" s="60"/>
      <c r="D62" s="96"/>
      <c r="E62" s="49"/>
      <c r="F62" s="70"/>
      <c r="G62" s="49"/>
      <c r="H62" s="125"/>
      <c r="I62" s="124"/>
      <c r="J62" s="54"/>
      <c r="K62" s="54"/>
      <c r="L62" s="80"/>
      <c r="M62" s="81"/>
      <c r="N62" s="95"/>
    </row>
    <row r="63" spans="1:14" ht="15.75" customHeight="1" x14ac:dyDescent="0.25">
      <c r="A63" s="70" t="s">
        <v>262</v>
      </c>
      <c r="B63" s="131"/>
      <c r="C63" s="60"/>
      <c r="D63" s="96"/>
      <c r="E63" s="49"/>
      <c r="F63" s="70"/>
      <c r="G63" s="49"/>
      <c r="H63" s="125"/>
      <c r="I63" s="124"/>
      <c r="J63" s="54"/>
      <c r="K63" s="54"/>
      <c r="L63" s="80"/>
      <c r="M63" s="81"/>
      <c r="N63" s="95"/>
    </row>
    <row r="64" spans="1:14" ht="15.75" customHeight="1" x14ac:dyDescent="0.25">
      <c r="A64" s="70" t="s">
        <v>263</v>
      </c>
      <c r="B64" s="124"/>
      <c r="C64" s="60"/>
      <c r="D64" s="96"/>
      <c r="E64" s="83"/>
      <c r="F64" s="82"/>
      <c r="G64" s="83"/>
      <c r="H64" s="135"/>
      <c r="I64" s="124"/>
      <c r="J64" s="89"/>
      <c r="K64" s="84"/>
      <c r="L64" s="80"/>
      <c r="M64" s="81"/>
      <c r="N64" s="95"/>
    </row>
    <row r="65" spans="1:14" ht="15.75" customHeight="1" x14ac:dyDescent="0.25">
      <c r="A65" s="70" t="s">
        <v>264</v>
      </c>
      <c r="B65" s="124"/>
      <c r="C65" s="60"/>
      <c r="D65" s="96"/>
      <c r="E65" s="49"/>
      <c r="F65" s="70"/>
      <c r="G65" s="49"/>
      <c r="H65" s="125"/>
      <c r="I65" s="124"/>
      <c r="J65" s="54"/>
      <c r="K65" s="54"/>
      <c r="L65" s="80"/>
      <c r="M65" s="81"/>
      <c r="N65" s="95"/>
    </row>
    <row r="66" spans="1:14" ht="15.75" customHeight="1" x14ac:dyDescent="0.25">
      <c r="A66" s="70" t="s">
        <v>265</v>
      </c>
      <c r="B66" s="131"/>
      <c r="C66" s="60"/>
      <c r="D66" s="96"/>
      <c r="E66" s="49"/>
      <c r="F66" s="70"/>
      <c r="G66" s="78"/>
      <c r="H66" s="126"/>
      <c r="I66" s="124"/>
      <c r="J66" s="86"/>
      <c r="K66" s="54"/>
      <c r="L66" s="80"/>
      <c r="M66" s="81"/>
      <c r="N66" s="95"/>
    </row>
    <row r="67" spans="1:14" ht="15.75" customHeight="1" x14ac:dyDescent="0.25">
      <c r="A67" s="70" t="s">
        <v>266</v>
      </c>
      <c r="B67" s="131"/>
      <c r="C67" s="60"/>
      <c r="D67" s="96"/>
      <c r="E67" s="83"/>
      <c r="F67" s="82"/>
      <c r="G67" s="83"/>
      <c r="H67" s="135"/>
      <c r="I67" s="124"/>
      <c r="J67" s="89"/>
      <c r="K67" s="84"/>
      <c r="L67" s="80"/>
      <c r="M67" s="81"/>
      <c r="N67" s="95"/>
    </row>
    <row r="68" spans="1:14" ht="15.75" customHeight="1" x14ac:dyDescent="0.25">
      <c r="A68" s="70" t="s">
        <v>267</v>
      </c>
      <c r="B68" s="131"/>
      <c r="C68" s="60"/>
      <c r="D68" s="96"/>
      <c r="E68" s="49"/>
      <c r="F68" s="70"/>
      <c r="G68" s="49"/>
      <c r="H68" s="125"/>
      <c r="I68" s="124"/>
      <c r="J68" s="54"/>
      <c r="K68" s="54"/>
      <c r="L68" s="80"/>
      <c r="M68" s="81"/>
      <c r="N68" s="95"/>
    </row>
    <row r="69" spans="1:14" ht="15.75" customHeight="1" x14ac:dyDescent="0.25">
      <c r="A69" s="70" t="s">
        <v>268</v>
      </c>
      <c r="B69" s="131"/>
      <c r="C69" s="60"/>
      <c r="D69" s="96"/>
      <c r="E69" s="49"/>
      <c r="F69" s="70"/>
      <c r="G69" s="49"/>
      <c r="H69" s="125"/>
      <c r="I69" s="124"/>
      <c r="J69" s="54"/>
      <c r="K69" s="54"/>
      <c r="L69" s="80"/>
      <c r="M69" s="81"/>
      <c r="N69" s="95"/>
    </row>
    <row r="70" spans="1:14" ht="15.75" customHeight="1" x14ac:dyDescent="0.25">
      <c r="A70" s="70" t="s">
        <v>269</v>
      </c>
      <c r="B70" s="131"/>
      <c r="C70" s="60"/>
      <c r="D70" s="96"/>
      <c r="E70" s="49"/>
      <c r="F70" s="70"/>
      <c r="G70" s="49"/>
      <c r="H70" s="125"/>
      <c r="I70" s="124"/>
      <c r="J70" s="54"/>
      <c r="K70" s="54"/>
      <c r="L70" s="80"/>
      <c r="M70" s="81"/>
      <c r="N70" s="95"/>
    </row>
    <row r="71" spans="1:14" ht="15.75" customHeight="1" x14ac:dyDescent="0.25">
      <c r="A71" s="70"/>
      <c r="B71" s="124"/>
      <c r="C71" s="60"/>
      <c r="D71" s="96"/>
      <c r="E71" s="49"/>
      <c r="F71" s="70"/>
      <c r="G71" s="78"/>
      <c r="H71" s="126"/>
      <c r="I71" s="124"/>
      <c r="J71" s="86"/>
      <c r="K71" s="54"/>
      <c r="L71" s="80"/>
      <c r="M71" s="81"/>
      <c r="N71" s="95"/>
    </row>
    <row r="72" spans="1:14" ht="15.75" customHeight="1" x14ac:dyDescent="0.25">
      <c r="A72" s="70"/>
      <c r="B72" s="131"/>
      <c r="C72" s="60"/>
      <c r="D72" s="96"/>
      <c r="E72" s="97"/>
      <c r="F72" s="98"/>
      <c r="G72" s="96"/>
      <c r="H72" s="126"/>
      <c r="I72" s="92"/>
      <c r="J72" s="79"/>
      <c r="K72" s="54"/>
      <c r="L72" s="80"/>
      <c r="M72" s="81"/>
      <c r="N72" s="95"/>
    </row>
    <row r="73" spans="1:14" ht="15.75" customHeight="1" x14ac:dyDescent="0.25">
      <c r="A73" s="70"/>
      <c r="B73" s="131"/>
      <c r="C73" s="60"/>
      <c r="D73" s="96"/>
      <c r="E73" s="97"/>
      <c r="F73" s="98"/>
      <c r="G73" s="96"/>
      <c r="H73" s="126"/>
      <c r="I73" s="92"/>
      <c r="J73" s="79"/>
      <c r="K73" s="54"/>
      <c r="L73" s="80"/>
      <c r="M73" s="81"/>
      <c r="N73" s="95"/>
    </row>
    <row r="74" spans="1:14" ht="15.75" customHeight="1" x14ac:dyDescent="0.25">
      <c r="A74" s="70"/>
      <c r="B74" s="131"/>
      <c r="C74" s="60"/>
      <c r="D74" s="96"/>
      <c r="E74" s="97"/>
      <c r="F74" s="98"/>
      <c r="G74" s="96"/>
      <c r="H74" s="126"/>
      <c r="I74" s="92"/>
      <c r="J74" s="79"/>
      <c r="K74" s="54"/>
      <c r="L74" s="80"/>
      <c r="M74" s="81"/>
      <c r="N74" s="95"/>
    </row>
    <row r="75" spans="1:14" ht="15.75" customHeight="1" x14ac:dyDescent="0.25">
      <c r="A75" s="70"/>
      <c r="B75" s="131"/>
      <c r="C75" s="60"/>
      <c r="D75" s="96"/>
      <c r="E75" s="97"/>
      <c r="F75" s="98"/>
      <c r="G75" s="96"/>
      <c r="H75" s="126"/>
      <c r="I75" s="92"/>
      <c r="J75" s="79"/>
      <c r="K75" s="54"/>
      <c r="L75" s="80"/>
      <c r="M75" s="81"/>
      <c r="N75" s="95"/>
    </row>
    <row r="76" spans="1:14" ht="15.75" customHeight="1" x14ac:dyDescent="0.25">
      <c r="A76" s="70"/>
      <c r="B76" s="131"/>
      <c r="C76" s="60"/>
      <c r="D76" s="96"/>
      <c r="E76" s="97"/>
      <c r="F76" s="98"/>
      <c r="G76" s="96"/>
      <c r="H76" s="126"/>
      <c r="I76" s="92"/>
      <c r="J76" s="79"/>
      <c r="K76" s="54"/>
      <c r="L76" s="80"/>
      <c r="M76" s="81"/>
      <c r="N76" s="95"/>
    </row>
    <row r="77" spans="1:14" ht="15.75" customHeight="1" x14ac:dyDescent="0.25">
      <c r="A77" s="70"/>
      <c r="B77" s="131"/>
      <c r="C77" s="60"/>
      <c r="D77" s="96"/>
      <c r="E77" s="97"/>
      <c r="F77" s="98"/>
      <c r="G77" s="96"/>
      <c r="H77" s="126"/>
      <c r="I77" s="92"/>
      <c r="J77" s="79"/>
      <c r="K77" s="54"/>
      <c r="L77" s="80"/>
      <c r="M77" s="81"/>
      <c r="N77" s="95"/>
    </row>
    <row r="78" spans="1:14" ht="15.75" customHeight="1" x14ac:dyDescent="0.25">
      <c r="A78" s="70"/>
      <c r="B78" s="131"/>
      <c r="C78" s="60"/>
      <c r="D78" s="96"/>
      <c r="E78" s="97"/>
      <c r="F78" s="98"/>
      <c r="G78" s="96"/>
      <c r="H78" s="126"/>
      <c r="I78" s="92"/>
      <c r="J78" s="79"/>
      <c r="K78" s="54"/>
      <c r="L78" s="80"/>
      <c r="M78" s="81"/>
      <c r="N78" s="95"/>
    </row>
    <row r="79" spans="1:14" ht="15.75" customHeight="1" x14ac:dyDescent="0.25">
      <c r="A79" s="70"/>
      <c r="B79" s="131"/>
      <c r="C79" s="60"/>
      <c r="D79" s="96"/>
      <c r="E79" s="97"/>
      <c r="F79" s="98"/>
      <c r="G79" s="96"/>
      <c r="H79" s="126"/>
      <c r="I79" s="92"/>
      <c r="J79" s="79"/>
      <c r="K79" s="54"/>
      <c r="L79" s="80"/>
      <c r="M79" s="81"/>
      <c r="N79" s="95"/>
    </row>
    <row r="80" spans="1:14" ht="15.75" customHeight="1" x14ac:dyDescent="0.3">
      <c r="A80" s="69"/>
      <c r="B80" s="131"/>
      <c r="C80" s="25" t="s">
        <v>4</v>
      </c>
      <c r="D80" s="25"/>
      <c r="E80" s="25"/>
      <c r="F80" s="62" t="s">
        <v>77</v>
      </c>
      <c r="G80" s="24"/>
      <c r="H80" s="128"/>
      <c r="I80" s="22"/>
      <c r="J80" s="99">
        <v>0</v>
      </c>
      <c r="K80" s="54"/>
      <c r="L80" s="80"/>
      <c r="M80" s="81"/>
      <c r="N80" s="95"/>
    </row>
    <row r="81" spans="1:14" ht="15.75" customHeight="1" x14ac:dyDescent="0.3">
      <c r="A81" s="69"/>
      <c r="B81" s="131"/>
      <c r="C81" s="25" t="s">
        <v>5</v>
      </c>
      <c r="D81" s="25"/>
      <c r="E81" s="25"/>
      <c r="F81" s="62" t="s">
        <v>78</v>
      </c>
      <c r="G81" s="24"/>
      <c r="H81" s="128"/>
      <c r="I81" s="22"/>
      <c r="J81" s="99">
        <v>0</v>
      </c>
      <c r="K81" s="54"/>
      <c r="L81" s="80"/>
      <c r="M81" s="81"/>
      <c r="N81" s="103"/>
    </row>
    <row r="82" spans="1:14" ht="15.75" customHeight="1" x14ac:dyDescent="0.3">
      <c r="A82" s="69"/>
      <c r="B82" s="131"/>
      <c r="C82" s="25" t="s">
        <v>139</v>
      </c>
      <c r="D82" s="25"/>
      <c r="E82" s="25"/>
      <c r="F82" s="62" t="s">
        <v>79</v>
      </c>
      <c r="G82" s="24"/>
      <c r="H82" s="128"/>
      <c r="I82" s="22"/>
      <c r="J82" s="99">
        <v>0</v>
      </c>
      <c r="K82" s="54"/>
      <c r="L82" s="80"/>
      <c r="M82" s="81"/>
      <c r="N82" s="103"/>
    </row>
    <row r="83" spans="1:14" ht="15.75" customHeight="1" x14ac:dyDescent="0.3">
      <c r="A83" s="69"/>
      <c r="B83" s="132"/>
      <c r="C83" s="25" t="s">
        <v>140</v>
      </c>
      <c r="D83" s="25"/>
      <c r="E83" s="25"/>
      <c r="F83" s="62" t="s">
        <v>80</v>
      </c>
      <c r="G83" s="24"/>
      <c r="H83" s="128"/>
      <c r="I83" s="22"/>
      <c r="J83" s="99">
        <v>0</v>
      </c>
      <c r="K83" s="109"/>
      <c r="L83" s="94"/>
      <c r="M83" s="110"/>
      <c r="N83" s="104"/>
    </row>
    <row r="84" spans="1:14" ht="15.75" customHeight="1" x14ac:dyDescent="0.3">
      <c r="A84" s="69"/>
      <c r="B84" s="132"/>
      <c r="C84" s="25" t="s">
        <v>141</v>
      </c>
      <c r="D84" s="25"/>
      <c r="E84" s="25"/>
      <c r="F84" s="62" t="s">
        <v>81</v>
      </c>
      <c r="G84" s="24"/>
      <c r="H84" s="128"/>
      <c r="I84" s="22"/>
      <c r="J84" s="99">
        <v>0</v>
      </c>
      <c r="K84" s="109"/>
      <c r="L84" s="94"/>
      <c r="M84" s="110"/>
      <c r="N84" s="104"/>
    </row>
    <row r="85" spans="1:14" ht="15.75" customHeight="1" x14ac:dyDescent="0.3">
      <c r="A85" s="69"/>
      <c r="B85" s="132"/>
      <c r="C85" s="25" t="s">
        <v>142</v>
      </c>
      <c r="D85" s="25"/>
      <c r="E85" s="25"/>
      <c r="F85" s="62" t="s">
        <v>82</v>
      </c>
      <c r="G85" s="24"/>
      <c r="H85" s="128"/>
      <c r="I85" s="22"/>
      <c r="J85" s="99">
        <v>0</v>
      </c>
      <c r="K85" s="109"/>
      <c r="L85" s="94"/>
      <c r="M85" s="110"/>
      <c r="N85" s="104"/>
    </row>
    <row r="86" spans="1:14" ht="15.75" customHeight="1" x14ac:dyDescent="0.3">
      <c r="A86" s="69"/>
      <c r="B86" s="132"/>
      <c r="C86" s="25" t="s">
        <v>143</v>
      </c>
      <c r="D86" s="25"/>
      <c r="E86" s="25"/>
      <c r="F86" s="62" t="s">
        <v>83</v>
      </c>
      <c r="G86" s="24"/>
      <c r="H86" s="128"/>
      <c r="I86" s="26"/>
      <c r="J86" s="99">
        <v>0</v>
      </c>
      <c r="K86" s="109"/>
      <c r="L86" s="94"/>
      <c r="M86" s="110"/>
      <c r="N86" s="45"/>
    </row>
    <row r="87" spans="1:14" ht="15.75" customHeight="1" x14ac:dyDescent="0.3">
      <c r="A87" s="69"/>
      <c r="B87" s="132"/>
      <c r="C87" s="25" t="s">
        <v>144</v>
      </c>
      <c r="D87" s="25"/>
      <c r="E87" s="24"/>
      <c r="F87" s="62" t="s">
        <v>84</v>
      </c>
      <c r="G87" s="24"/>
      <c r="H87" s="128"/>
      <c r="I87" s="26"/>
      <c r="J87" s="99">
        <v>0</v>
      </c>
      <c r="K87" s="109"/>
      <c r="L87" s="94"/>
      <c r="M87" s="110"/>
      <c r="N87" s="45"/>
    </row>
    <row r="88" spans="1:14" ht="15.75" customHeight="1" x14ac:dyDescent="0.3">
      <c r="A88" s="69"/>
      <c r="B88" s="132"/>
      <c r="C88" s="27" t="s">
        <v>145</v>
      </c>
      <c r="D88" s="27"/>
      <c r="E88" s="25"/>
      <c r="F88" s="62" t="s">
        <v>89</v>
      </c>
      <c r="G88" s="24"/>
      <c r="H88" s="128"/>
      <c r="I88" s="26"/>
      <c r="J88" s="99">
        <v>0</v>
      </c>
      <c r="K88" s="109"/>
      <c r="L88" s="94"/>
      <c r="M88" s="110"/>
      <c r="N88" s="45"/>
    </row>
    <row r="89" spans="1:14" ht="15.75" customHeight="1" x14ac:dyDescent="0.3">
      <c r="A89" s="69"/>
      <c r="B89" s="132"/>
      <c r="C89" s="25" t="s">
        <v>4</v>
      </c>
      <c r="D89" s="27"/>
      <c r="E89" s="25"/>
      <c r="F89" s="62" t="s">
        <v>90</v>
      </c>
      <c r="G89" s="24"/>
      <c r="H89" s="128"/>
      <c r="I89" s="26"/>
      <c r="J89" s="99">
        <v>0</v>
      </c>
      <c r="K89" s="109"/>
      <c r="L89" s="94"/>
      <c r="M89" s="110"/>
      <c r="N89" s="45"/>
    </row>
    <row r="90" spans="1:14" ht="15.75" customHeight="1" x14ac:dyDescent="0.3">
      <c r="A90" s="69"/>
      <c r="B90" s="132"/>
      <c r="C90" s="25" t="s">
        <v>5</v>
      </c>
      <c r="D90" s="27"/>
      <c r="E90" s="25"/>
      <c r="F90" s="62" t="s">
        <v>91</v>
      </c>
      <c r="G90" s="24"/>
      <c r="H90" s="128"/>
      <c r="I90" s="26"/>
      <c r="J90" s="99">
        <v>0</v>
      </c>
      <c r="K90" s="109"/>
      <c r="L90" s="94"/>
      <c r="M90" s="110"/>
      <c r="N90" s="45"/>
    </row>
    <row r="91" spans="1:14" ht="15.75" customHeight="1" x14ac:dyDescent="0.3">
      <c r="A91" s="69"/>
      <c r="B91" s="132"/>
      <c r="C91" s="25" t="s">
        <v>139</v>
      </c>
      <c r="D91" s="22"/>
      <c r="F91" s="62" t="s">
        <v>92</v>
      </c>
      <c r="J91" s="99">
        <v>0</v>
      </c>
      <c r="K91" s="109"/>
      <c r="L91" s="94"/>
      <c r="M91" s="110"/>
      <c r="N91" s="45"/>
    </row>
    <row r="92" spans="1:14" ht="15.75" customHeight="1" x14ac:dyDescent="0.3">
      <c r="A92" s="69"/>
      <c r="B92" s="133"/>
      <c r="C92" s="25" t="s">
        <v>140</v>
      </c>
      <c r="D92" s="22"/>
      <c r="E92" s="22"/>
      <c r="F92" s="62" t="s">
        <v>93</v>
      </c>
      <c r="G92" s="21"/>
      <c r="H92" s="128"/>
      <c r="I92" s="17"/>
      <c r="J92" s="99">
        <v>0</v>
      </c>
      <c r="K92" s="115"/>
      <c r="L92" s="116"/>
      <c r="M92" s="117"/>
      <c r="N92" s="45"/>
    </row>
    <row r="93" spans="1:14" ht="15.75" customHeight="1" x14ac:dyDescent="0.3">
      <c r="A93" s="69"/>
      <c r="B93" s="133"/>
      <c r="C93" s="25" t="s">
        <v>141</v>
      </c>
      <c r="D93" s="17"/>
      <c r="E93" s="17"/>
      <c r="F93" s="62" t="s">
        <v>94</v>
      </c>
      <c r="G93" s="17"/>
      <c r="I93" s="17"/>
      <c r="J93" s="99">
        <v>0</v>
      </c>
      <c r="K93" s="115"/>
      <c r="L93" s="116"/>
      <c r="M93" s="117"/>
      <c r="N93" s="45"/>
    </row>
    <row r="94" spans="1:14" ht="15.75" customHeight="1" x14ac:dyDescent="0.3">
      <c r="A94" s="69"/>
      <c r="B94" s="133"/>
      <c r="C94" s="25" t="s">
        <v>142</v>
      </c>
      <c r="D94" s="17"/>
      <c r="E94" s="17"/>
      <c r="F94" s="62" t="s">
        <v>95</v>
      </c>
      <c r="G94" s="17"/>
      <c r="I94" s="17"/>
      <c r="J94" s="99">
        <v>0</v>
      </c>
      <c r="K94" s="115"/>
      <c r="L94" s="116"/>
      <c r="M94" s="117"/>
      <c r="N94" s="45"/>
    </row>
    <row r="95" spans="1:14" ht="15" customHeight="1" x14ac:dyDescent="0.3">
      <c r="A95" s="69"/>
      <c r="B95" s="133"/>
      <c r="C95" s="25" t="s">
        <v>143</v>
      </c>
      <c r="D95" s="17"/>
      <c r="E95" s="17"/>
      <c r="F95" s="62" t="s">
        <v>96</v>
      </c>
      <c r="G95" s="17"/>
      <c r="I95" s="17"/>
      <c r="J95" s="99">
        <v>0</v>
      </c>
      <c r="K95" s="118"/>
      <c r="L95" s="116"/>
      <c r="M95" s="117"/>
      <c r="N95" s="45"/>
    </row>
    <row r="96" spans="1:14" ht="15" customHeight="1" x14ac:dyDescent="0.3">
      <c r="A96" s="69"/>
      <c r="B96" s="133"/>
      <c r="C96" s="25" t="s">
        <v>144</v>
      </c>
      <c r="D96" s="17"/>
      <c r="E96" s="17"/>
      <c r="F96" s="62" t="s">
        <v>97</v>
      </c>
      <c r="G96" s="17"/>
      <c r="I96" s="17"/>
      <c r="J96" s="99">
        <v>0</v>
      </c>
      <c r="L96" s="116"/>
      <c r="M96" s="117"/>
      <c r="N96" s="45"/>
    </row>
    <row r="97" spans="1:14" ht="15.75" customHeight="1" x14ac:dyDescent="0.3">
      <c r="A97" s="69"/>
      <c r="B97" s="133"/>
      <c r="C97" s="27" t="s">
        <v>145</v>
      </c>
      <c r="D97" s="17"/>
      <c r="E97" s="17"/>
      <c r="F97" s="62" t="s">
        <v>98</v>
      </c>
      <c r="G97" s="17"/>
      <c r="I97" s="17"/>
      <c r="J97" s="99">
        <v>0</v>
      </c>
      <c r="K97" s="109"/>
      <c r="L97" s="94"/>
      <c r="M97" s="110"/>
      <c r="N97" s="45"/>
    </row>
    <row r="98" spans="1:14" ht="15.75" customHeight="1" x14ac:dyDescent="0.25">
      <c r="A98" s="69"/>
      <c r="B98" s="133"/>
      <c r="C98" s="100" t="s">
        <v>146</v>
      </c>
      <c r="D98" s="17"/>
      <c r="E98" s="17"/>
      <c r="F98" s="62" t="s">
        <v>99</v>
      </c>
      <c r="G98" s="17"/>
      <c r="I98" s="17"/>
      <c r="J98" s="99">
        <v>0</v>
      </c>
      <c r="K98" s="109"/>
      <c r="L98" s="94"/>
      <c r="M98" s="110"/>
    </row>
    <row r="99" spans="1:14" ht="15.75" customHeight="1" x14ac:dyDescent="0.25">
      <c r="A99" s="69"/>
      <c r="B99" s="133"/>
      <c r="C99" s="100" t="s">
        <v>146</v>
      </c>
      <c r="D99" s="17"/>
      <c r="E99" s="17"/>
      <c r="F99" s="62" t="s">
        <v>100</v>
      </c>
      <c r="G99" s="17"/>
      <c r="I99" s="17"/>
      <c r="J99" s="99">
        <v>0</v>
      </c>
      <c r="K99" s="109"/>
      <c r="L99" s="94"/>
      <c r="M99" s="110"/>
    </row>
    <row r="100" spans="1:14" ht="15.75" customHeight="1" x14ac:dyDescent="0.25">
      <c r="B100" s="133"/>
      <c r="C100" s="100" t="s">
        <v>146</v>
      </c>
      <c r="D100" s="17"/>
      <c r="E100" s="17"/>
      <c r="F100" s="62" t="s">
        <v>101</v>
      </c>
      <c r="G100" s="17"/>
      <c r="I100" s="17"/>
      <c r="J100" s="99">
        <v>0</v>
      </c>
      <c r="K100" s="109"/>
      <c r="L100" s="94"/>
      <c r="M100" s="110"/>
    </row>
    <row r="101" spans="1:14" ht="15.75" customHeight="1" x14ac:dyDescent="0.25">
      <c r="B101" s="133"/>
      <c r="C101" s="100" t="s">
        <v>146</v>
      </c>
      <c r="D101" s="17"/>
      <c r="E101" s="17"/>
      <c r="F101" s="62" t="s">
        <v>102</v>
      </c>
      <c r="G101" s="17"/>
      <c r="I101" s="17"/>
      <c r="J101" s="99">
        <v>0</v>
      </c>
      <c r="K101" s="109"/>
      <c r="L101" s="94"/>
      <c r="M101" s="110"/>
    </row>
    <row r="102" spans="1:14" ht="15.75" customHeight="1" x14ac:dyDescent="0.25">
      <c r="B102" s="133"/>
      <c r="C102" s="100" t="s">
        <v>146</v>
      </c>
      <c r="D102" s="17"/>
      <c r="E102" s="17"/>
      <c r="F102" s="62" t="s">
        <v>103</v>
      </c>
      <c r="G102" s="17"/>
      <c r="I102" s="17"/>
      <c r="J102" s="99">
        <v>0</v>
      </c>
      <c r="K102" s="109"/>
      <c r="L102" s="94"/>
      <c r="M102" s="110"/>
    </row>
    <row r="103" spans="1:14" ht="15.75" customHeight="1" x14ac:dyDescent="0.25">
      <c r="B103" s="133"/>
      <c r="C103" s="100" t="s">
        <v>146</v>
      </c>
      <c r="D103" s="17"/>
      <c r="E103" s="17"/>
      <c r="F103" s="62" t="s">
        <v>104</v>
      </c>
      <c r="G103" s="17"/>
      <c r="I103" s="17"/>
      <c r="J103" s="99">
        <v>0</v>
      </c>
      <c r="K103" s="119"/>
      <c r="L103" s="94"/>
      <c r="M103" s="110"/>
    </row>
    <row r="104" spans="1:14" ht="15.75" customHeight="1" x14ac:dyDescent="0.25">
      <c r="B104" s="133"/>
      <c r="C104" s="100" t="s">
        <v>146</v>
      </c>
      <c r="D104" s="17"/>
      <c r="E104" s="17"/>
      <c r="F104" s="62" t="s">
        <v>105</v>
      </c>
      <c r="G104" s="17"/>
      <c r="I104" s="17"/>
      <c r="J104" s="99">
        <v>0</v>
      </c>
      <c r="K104" s="119"/>
      <c r="L104" s="94"/>
      <c r="M104" s="110"/>
    </row>
    <row r="105" spans="1:14" ht="15.75" customHeight="1" x14ac:dyDescent="0.25">
      <c r="B105" s="133"/>
      <c r="C105" s="100" t="s">
        <v>146</v>
      </c>
      <c r="D105" s="17"/>
      <c r="E105" s="17"/>
      <c r="F105" s="62" t="s">
        <v>106</v>
      </c>
      <c r="G105" s="17"/>
      <c r="I105" s="17"/>
      <c r="J105" s="99">
        <v>0</v>
      </c>
      <c r="K105" s="119"/>
      <c r="L105" s="94"/>
    </row>
    <row r="106" spans="1:14" ht="15.75" customHeight="1" x14ac:dyDescent="0.25">
      <c r="B106" s="133"/>
      <c r="C106" s="100" t="s">
        <v>146</v>
      </c>
      <c r="D106" s="17"/>
      <c r="E106" s="17"/>
      <c r="F106" s="62" t="s">
        <v>107</v>
      </c>
      <c r="G106" s="17"/>
      <c r="I106" s="17"/>
      <c r="J106" s="99">
        <v>0</v>
      </c>
      <c r="K106" s="109"/>
      <c r="L106" s="94"/>
      <c r="M106" s="110"/>
    </row>
    <row r="107" spans="1:14" ht="15.75" customHeight="1" x14ac:dyDescent="0.25">
      <c r="B107" s="133"/>
      <c r="C107" s="100" t="s">
        <v>146</v>
      </c>
      <c r="D107" s="17"/>
      <c r="E107" s="17"/>
      <c r="F107" s="62" t="s">
        <v>108</v>
      </c>
      <c r="G107" s="17"/>
      <c r="I107" s="17"/>
      <c r="J107" s="99">
        <v>0</v>
      </c>
      <c r="K107" s="109"/>
      <c r="L107" s="94"/>
      <c r="M107" s="110"/>
    </row>
    <row r="108" spans="1:14" ht="15.75" customHeight="1" x14ac:dyDescent="0.25">
      <c r="B108" s="133"/>
      <c r="C108" s="185"/>
      <c r="D108" s="113"/>
      <c r="E108" s="114"/>
      <c r="F108" s="87"/>
      <c r="G108" s="17"/>
      <c r="I108" s="17"/>
      <c r="J108" s="99">
        <v>0</v>
      </c>
      <c r="K108" s="109"/>
      <c r="L108" s="94"/>
      <c r="M108" s="110"/>
    </row>
    <row r="109" spans="1:14" ht="15.75" customHeight="1" x14ac:dyDescent="0.25">
      <c r="B109" s="133"/>
      <c r="C109" s="185"/>
      <c r="D109" s="113"/>
      <c r="E109" s="114"/>
      <c r="F109" s="87"/>
      <c r="G109" s="17"/>
      <c r="I109" s="17"/>
      <c r="J109" s="99">
        <v>0</v>
      </c>
      <c r="K109" s="119"/>
      <c r="L109" s="94"/>
      <c r="M109" s="110"/>
    </row>
    <row r="110" spans="1:14" ht="15.75" customHeight="1" x14ac:dyDescent="0.25">
      <c r="B110" s="133"/>
      <c r="C110" s="185"/>
      <c r="D110" s="113"/>
      <c r="E110" s="114"/>
      <c r="F110" s="87"/>
      <c r="G110" s="17"/>
      <c r="I110" s="17"/>
      <c r="J110" s="99">
        <v>0</v>
      </c>
      <c r="K110" s="109"/>
      <c r="L110" s="94"/>
      <c r="M110" s="110"/>
    </row>
    <row r="111" spans="1:14" ht="15.75" customHeight="1" x14ac:dyDescent="0.25">
      <c r="B111" s="133"/>
      <c r="C111" s="185"/>
      <c r="D111" s="113"/>
      <c r="E111" s="114"/>
      <c r="F111" s="87"/>
      <c r="G111" s="17"/>
      <c r="I111" s="17"/>
      <c r="J111" s="99">
        <v>0</v>
      </c>
      <c r="K111" s="109"/>
      <c r="L111" s="94"/>
      <c r="M111" s="110"/>
    </row>
    <row r="112" spans="1:14" ht="15.75" customHeight="1" x14ac:dyDescent="0.25">
      <c r="B112" s="133"/>
      <c r="C112" s="112"/>
      <c r="D112" s="113"/>
      <c r="E112" s="114"/>
      <c r="F112" s="87"/>
      <c r="G112" s="88"/>
      <c r="H112" s="127"/>
      <c r="I112" s="92"/>
      <c r="J112" s="119"/>
      <c r="K112" s="109"/>
      <c r="L112" s="94"/>
      <c r="M112" s="110"/>
    </row>
    <row r="113" spans="2:14" ht="15.75" customHeight="1" x14ac:dyDescent="0.25">
      <c r="B113" s="133"/>
      <c r="C113" s="112"/>
      <c r="D113" s="113"/>
      <c r="E113" s="114"/>
      <c r="F113" s="87"/>
      <c r="G113" s="88"/>
      <c r="H113" s="127"/>
      <c r="I113" s="92"/>
      <c r="J113" s="119"/>
      <c r="K113" s="109"/>
      <c r="L113" s="94"/>
      <c r="M113" s="110"/>
    </row>
    <row r="114" spans="2:14" ht="15.75" customHeight="1" x14ac:dyDescent="0.25">
      <c r="B114" s="133"/>
      <c r="C114" s="112"/>
      <c r="D114" s="113"/>
      <c r="E114" s="114"/>
      <c r="F114" s="87"/>
      <c r="G114" s="88"/>
      <c r="H114" s="127"/>
      <c r="I114" s="92"/>
      <c r="J114" s="119"/>
      <c r="K114" s="109"/>
      <c r="L114" s="94"/>
      <c r="M114" s="110"/>
    </row>
    <row r="115" spans="2:14" ht="15.75" customHeight="1" x14ac:dyDescent="0.25"/>
    <row r="116" spans="2:14" ht="15.75" customHeight="1" x14ac:dyDescent="0.25">
      <c r="K116" s="46"/>
      <c r="L116" s="46"/>
      <c r="M116" s="46"/>
      <c r="N116" s="46"/>
    </row>
    <row r="117" spans="2:14" ht="15.75" customHeight="1" x14ac:dyDescent="0.25">
      <c r="K117" s="46"/>
    </row>
    <row r="118" spans="2:14" ht="15.75" customHeight="1" x14ac:dyDescent="0.25"/>
    <row r="119" spans="2:14" ht="15.75" customHeight="1" x14ac:dyDescent="0.25"/>
    <row r="120" spans="2:14" ht="15.75" customHeight="1" x14ac:dyDescent="0.25"/>
    <row r="121" spans="2:14" ht="15.75" customHeight="1" x14ac:dyDescent="0.25"/>
    <row r="122" spans="2:14" ht="15.75" customHeight="1" x14ac:dyDescent="0.25"/>
    <row r="123" spans="2:14" ht="15.75" customHeight="1" x14ac:dyDescent="0.25"/>
    <row r="124" spans="2:14" ht="15.75" customHeight="1" x14ac:dyDescent="0.25"/>
    <row r="125" spans="2:14" ht="15.75" customHeight="1" x14ac:dyDescent="0.25"/>
    <row r="126" spans="2:14" ht="15.75" customHeight="1" x14ac:dyDescent="0.25"/>
    <row r="127" spans="2:14" ht="15.75" customHeight="1" x14ac:dyDescent="0.25"/>
    <row r="128" spans="2:14"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spans="3:9" ht="15.75" customHeight="1" x14ac:dyDescent="0.25"/>
    <row r="146" spans="3:9" ht="15.75" customHeight="1" x14ac:dyDescent="0.25"/>
    <row r="147" spans="3:9" ht="15.75" customHeight="1" x14ac:dyDescent="0.25">
      <c r="C147" s="17"/>
      <c r="D147" s="17"/>
      <c r="E147" s="17"/>
      <c r="F147" s="82"/>
      <c r="G147" s="17"/>
      <c r="I147" s="17"/>
    </row>
    <row r="148" spans="3:9" ht="15.75" customHeight="1" x14ac:dyDescent="0.25">
      <c r="C148" s="17"/>
      <c r="D148" s="17"/>
      <c r="E148" s="17"/>
      <c r="F148" s="82"/>
      <c r="G148" s="17"/>
      <c r="I148" s="17"/>
    </row>
    <row r="149" spans="3:9" ht="15.75" customHeight="1" x14ac:dyDescent="0.25">
      <c r="C149" s="17"/>
      <c r="D149" s="17"/>
      <c r="E149" s="17"/>
      <c r="F149" s="82"/>
      <c r="G149" s="17"/>
      <c r="I149" s="17"/>
    </row>
    <row r="150" spans="3:9" ht="15.75" customHeight="1" x14ac:dyDescent="0.25">
      <c r="C150" s="17"/>
      <c r="D150" s="17"/>
      <c r="E150" s="17"/>
      <c r="F150" s="82"/>
      <c r="G150" s="17"/>
      <c r="I150" s="17"/>
    </row>
    <row r="151" spans="3:9" ht="15.75" customHeight="1" x14ac:dyDescent="0.25">
      <c r="C151" s="17"/>
      <c r="D151" s="17"/>
      <c r="E151" s="17"/>
      <c r="F151" s="82"/>
      <c r="G151" s="17"/>
      <c r="I151" s="17"/>
    </row>
    <row r="152" spans="3:9" ht="15.75" customHeight="1" x14ac:dyDescent="0.25">
      <c r="C152" s="17"/>
      <c r="D152" s="17"/>
      <c r="E152" s="17"/>
      <c r="F152" s="82"/>
      <c r="G152" s="17"/>
      <c r="I152" s="17"/>
    </row>
    <row r="153" spans="3:9" ht="15.75" customHeight="1" x14ac:dyDescent="0.25">
      <c r="C153" s="17"/>
      <c r="D153" s="17"/>
      <c r="E153" s="17"/>
      <c r="F153" s="82"/>
      <c r="G153" s="17"/>
      <c r="I153" s="17"/>
    </row>
    <row r="154" spans="3:9" ht="15.75" customHeight="1" x14ac:dyDescent="0.25">
      <c r="C154" s="17"/>
      <c r="D154" s="17"/>
      <c r="E154" s="17"/>
      <c r="F154" s="82"/>
      <c r="G154" s="17"/>
      <c r="I154" s="17"/>
    </row>
    <row r="155" spans="3:9" ht="15.75" customHeight="1" x14ac:dyDescent="0.25">
      <c r="C155" s="17"/>
      <c r="D155" s="17"/>
      <c r="E155" s="17"/>
      <c r="F155" s="82"/>
      <c r="G155" s="17"/>
      <c r="I155" s="17"/>
    </row>
    <row r="156" spans="3:9" ht="15.75" customHeight="1" x14ac:dyDescent="0.25">
      <c r="C156" s="17"/>
      <c r="D156" s="17"/>
      <c r="E156" s="17"/>
      <c r="F156" s="82"/>
      <c r="G156" s="17"/>
      <c r="I156" s="17"/>
    </row>
    <row r="157" spans="3:9" ht="15.75" customHeight="1" x14ac:dyDescent="0.25">
      <c r="C157" s="17"/>
      <c r="D157" s="17"/>
      <c r="E157" s="17"/>
      <c r="F157" s="82"/>
      <c r="G157" s="17"/>
      <c r="I157" s="17"/>
    </row>
    <row r="158" spans="3:9" ht="15.75" customHeight="1" x14ac:dyDescent="0.25">
      <c r="C158" s="17"/>
      <c r="D158" s="17"/>
      <c r="E158" s="17"/>
      <c r="F158" s="82"/>
      <c r="G158" s="17"/>
      <c r="I158" s="17"/>
    </row>
    <row r="159" spans="3:9" ht="15.75" customHeight="1" x14ac:dyDescent="0.25">
      <c r="C159" s="17"/>
      <c r="D159" s="17"/>
      <c r="E159" s="17"/>
      <c r="F159" s="82"/>
      <c r="G159" s="17"/>
      <c r="I159" s="17"/>
    </row>
    <row r="160" spans="3:9" ht="15.75" customHeight="1" x14ac:dyDescent="0.25">
      <c r="C160" s="17"/>
      <c r="D160" s="17"/>
      <c r="E160" s="17"/>
      <c r="F160" s="82"/>
      <c r="G160" s="17"/>
      <c r="I160" s="17"/>
    </row>
    <row r="161" spans="3:9" ht="15.75" customHeight="1" x14ac:dyDescent="0.25">
      <c r="C161" s="17"/>
      <c r="D161" s="17"/>
      <c r="E161" s="17"/>
      <c r="F161" s="82"/>
      <c r="G161" s="17"/>
      <c r="I161" s="17"/>
    </row>
    <row r="162" spans="3:9" ht="15.75" customHeight="1" x14ac:dyDescent="0.25">
      <c r="C162" s="17"/>
      <c r="D162" s="17"/>
      <c r="E162" s="17"/>
      <c r="F162" s="82"/>
      <c r="G162" s="17"/>
      <c r="I162" s="17"/>
    </row>
    <row r="163" spans="3:9" ht="15.75" customHeight="1" x14ac:dyDescent="0.25">
      <c r="C163" s="17"/>
      <c r="D163" s="17"/>
      <c r="E163" s="17"/>
      <c r="F163" s="82"/>
      <c r="G163" s="17"/>
      <c r="I163" s="17"/>
    </row>
    <row r="164" spans="3:9" ht="15.75" customHeight="1" x14ac:dyDescent="0.25">
      <c r="C164" s="17"/>
      <c r="D164" s="17"/>
      <c r="E164" s="17"/>
      <c r="F164" s="82"/>
      <c r="G164" s="17"/>
      <c r="I164" s="17"/>
    </row>
    <row r="165" spans="3:9" ht="15.75" customHeight="1" x14ac:dyDescent="0.25">
      <c r="C165" s="17"/>
      <c r="D165" s="17"/>
      <c r="E165" s="17"/>
      <c r="F165" s="82"/>
      <c r="G165" s="17"/>
      <c r="I165" s="17"/>
    </row>
    <row r="166" spans="3:9" ht="15.75" customHeight="1" x14ac:dyDescent="0.25">
      <c r="C166" s="17"/>
      <c r="D166" s="17"/>
      <c r="E166" s="17"/>
      <c r="F166" s="82"/>
      <c r="G166" s="17"/>
      <c r="I166" s="17"/>
    </row>
    <row r="167" spans="3:9" ht="15.75" customHeight="1" x14ac:dyDescent="0.25">
      <c r="C167" s="17"/>
      <c r="D167" s="17"/>
      <c r="E167" s="17"/>
      <c r="F167" s="82"/>
      <c r="G167" s="17"/>
      <c r="I167" s="17"/>
    </row>
    <row r="168" spans="3:9" ht="15.75" customHeight="1" x14ac:dyDescent="0.25">
      <c r="C168" s="17"/>
      <c r="D168" s="17"/>
      <c r="E168" s="17"/>
      <c r="F168" s="82"/>
      <c r="G168" s="17"/>
      <c r="I168" s="17"/>
    </row>
    <row r="169" spans="3:9" ht="15.75" customHeight="1" x14ac:dyDescent="0.25">
      <c r="C169" s="17"/>
      <c r="D169" s="17"/>
      <c r="E169" s="17"/>
      <c r="F169" s="82"/>
      <c r="G169" s="17"/>
      <c r="I169" s="17"/>
    </row>
    <row r="170" spans="3:9" ht="15.75" customHeight="1" x14ac:dyDescent="0.25">
      <c r="C170" s="17"/>
      <c r="D170" s="17"/>
      <c r="E170" s="17"/>
      <c r="F170" s="82"/>
      <c r="G170" s="17"/>
      <c r="I170" s="17"/>
    </row>
    <row r="171" spans="3:9" ht="15.75" customHeight="1" x14ac:dyDescent="0.25">
      <c r="C171" s="17"/>
      <c r="D171" s="17"/>
      <c r="E171" s="17"/>
      <c r="F171" s="82"/>
      <c r="G171" s="17"/>
      <c r="I171" s="17"/>
    </row>
    <row r="172" spans="3:9" ht="15.75" customHeight="1" x14ac:dyDescent="0.25">
      <c r="C172" s="17"/>
      <c r="D172" s="17"/>
      <c r="E172" s="17"/>
      <c r="F172" s="82"/>
      <c r="G172" s="17"/>
      <c r="I172" s="17"/>
    </row>
    <row r="173" spans="3:9" ht="15.75" customHeight="1" x14ac:dyDescent="0.25">
      <c r="C173" s="17"/>
      <c r="D173" s="17"/>
      <c r="E173" s="17"/>
      <c r="F173" s="82"/>
      <c r="G173" s="17"/>
      <c r="I173" s="17"/>
    </row>
    <row r="174" spans="3:9" ht="15.75" customHeight="1" x14ac:dyDescent="0.25">
      <c r="C174" s="17"/>
      <c r="D174" s="17"/>
      <c r="E174" s="17"/>
      <c r="F174" s="82"/>
      <c r="G174" s="17"/>
      <c r="I174" s="17"/>
    </row>
    <row r="175" spans="3:9" ht="15.75" customHeight="1" x14ac:dyDescent="0.25">
      <c r="C175" s="17"/>
      <c r="D175" s="17"/>
      <c r="E175" s="17"/>
      <c r="F175" s="82"/>
      <c r="G175" s="17"/>
      <c r="I175" s="17"/>
    </row>
    <row r="176" spans="3:9" ht="15.75" customHeight="1" x14ac:dyDescent="0.25">
      <c r="C176" s="17"/>
      <c r="D176" s="17"/>
      <c r="E176" s="17"/>
      <c r="F176" s="82"/>
      <c r="G176" s="17"/>
      <c r="I176" s="17"/>
    </row>
    <row r="177" spans="3:9" ht="15.75" customHeight="1" x14ac:dyDescent="0.25">
      <c r="C177" s="17"/>
      <c r="D177" s="17"/>
      <c r="E177" s="17"/>
      <c r="F177" s="82"/>
      <c r="G177" s="17"/>
      <c r="I177" s="17"/>
    </row>
    <row r="178" spans="3:9" ht="15.75" customHeight="1" x14ac:dyDescent="0.25">
      <c r="C178" s="17"/>
      <c r="D178" s="17"/>
      <c r="E178" s="17"/>
      <c r="F178" s="82"/>
      <c r="G178" s="17"/>
      <c r="I178" s="17"/>
    </row>
    <row r="179" spans="3:9" ht="15.75" customHeight="1" x14ac:dyDescent="0.25">
      <c r="C179" s="17"/>
      <c r="D179" s="17"/>
      <c r="E179" s="17"/>
      <c r="F179" s="82"/>
      <c r="G179" s="17"/>
      <c r="I179" s="17"/>
    </row>
    <row r="180" spans="3:9" ht="15.75" customHeight="1" x14ac:dyDescent="0.25">
      <c r="C180" s="17"/>
      <c r="D180" s="17"/>
      <c r="E180" s="17"/>
      <c r="F180" s="82"/>
      <c r="G180" s="17"/>
      <c r="I180" s="17"/>
    </row>
    <row r="181" spans="3:9" ht="15.75" customHeight="1" x14ac:dyDescent="0.25">
      <c r="C181" s="17"/>
      <c r="D181" s="17"/>
      <c r="E181" s="17"/>
      <c r="F181" s="82"/>
      <c r="G181" s="17"/>
      <c r="I181" s="17"/>
    </row>
    <row r="182" spans="3:9" ht="15.75" customHeight="1" x14ac:dyDescent="0.25">
      <c r="C182" s="17"/>
      <c r="D182" s="17"/>
      <c r="E182" s="17"/>
      <c r="F182" s="82"/>
      <c r="G182" s="17"/>
      <c r="I182" s="17"/>
    </row>
    <row r="183" spans="3:9" ht="15.75" customHeight="1" x14ac:dyDescent="0.25">
      <c r="C183" s="17"/>
      <c r="D183" s="17"/>
      <c r="E183" s="17"/>
      <c r="F183" s="82"/>
      <c r="G183" s="17"/>
      <c r="I183" s="17"/>
    </row>
    <row r="184" spans="3:9" ht="15.75" customHeight="1" x14ac:dyDescent="0.25">
      <c r="C184" s="17"/>
      <c r="D184" s="17"/>
      <c r="E184" s="17"/>
      <c r="F184" s="82"/>
      <c r="G184" s="17"/>
      <c r="I184" s="17"/>
    </row>
    <row r="185" spans="3:9" ht="15.75" customHeight="1" x14ac:dyDescent="0.25">
      <c r="C185" s="17"/>
      <c r="D185" s="17"/>
      <c r="E185" s="17"/>
      <c r="F185" s="17"/>
      <c r="G185" s="17"/>
      <c r="I185" s="17"/>
    </row>
    <row r="186" spans="3:9" ht="15.75" customHeight="1" x14ac:dyDescent="0.25">
      <c r="C186" s="17"/>
      <c r="D186" s="17"/>
      <c r="E186" s="17"/>
      <c r="F186" s="17"/>
      <c r="G186" s="17"/>
      <c r="I186" s="17"/>
    </row>
    <row r="187" spans="3:9" ht="15.75" customHeight="1" x14ac:dyDescent="0.25">
      <c r="C187" s="17"/>
      <c r="D187" s="17"/>
      <c r="E187" s="17"/>
      <c r="F187" s="17"/>
      <c r="G187" s="17"/>
      <c r="I187" s="17"/>
    </row>
    <row r="188" spans="3:9" ht="15.75" customHeight="1" x14ac:dyDescent="0.25">
      <c r="C188" s="17"/>
      <c r="D188" s="17"/>
      <c r="E188" s="17"/>
      <c r="F188" s="17"/>
      <c r="G188" s="17"/>
      <c r="I188" s="17"/>
    </row>
    <row r="189" spans="3:9" ht="15.75" customHeight="1" x14ac:dyDescent="0.25">
      <c r="C189" s="17"/>
      <c r="D189" s="17"/>
      <c r="E189" s="17"/>
      <c r="F189" s="17"/>
      <c r="G189" s="17"/>
      <c r="I189" s="17"/>
    </row>
    <row r="190" spans="3:9" ht="15.75" customHeight="1" x14ac:dyDescent="0.25">
      <c r="C190" s="17"/>
      <c r="D190" s="17"/>
      <c r="E190" s="17"/>
      <c r="F190" s="17"/>
      <c r="G190" s="17"/>
      <c r="I190" s="17"/>
    </row>
    <row r="191" spans="3:9" ht="15.75" customHeight="1" x14ac:dyDescent="0.25">
      <c r="C191" s="17"/>
      <c r="D191" s="17"/>
      <c r="E191" s="17"/>
      <c r="F191" s="17"/>
      <c r="G191" s="17"/>
      <c r="I191" s="17"/>
    </row>
    <row r="192" spans="3:9" ht="15.75" customHeight="1" x14ac:dyDescent="0.25">
      <c r="C192" s="17"/>
      <c r="D192" s="17"/>
      <c r="E192" s="17"/>
      <c r="F192" s="17"/>
      <c r="G192" s="17"/>
      <c r="I192" s="17"/>
    </row>
    <row r="193" spans="3:9" ht="15.75" customHeight="1" x14ac:dyDescent="0.25">
      <c r="C193" s="17"/>
      <c r="D193" s="17"/>
      <c r="E193" s="17"/>
      <c r="F193" s="17"/>
      <c r="G193" s="17"/>
      <c r="I193" s="17"/>
    </row>
    <row r="194" spans="3:9" ht="15.75" customHeight="1" x14ac:dyDescent="0.25">
      <c r="C194" s="17"/>
      <c r="D194" s="17"/>
      <c r="E194" s="17"/>
      <c r="F194" s="17"/>
      <c r="G194" s="17"/>
      <c r="I194" s="17"/>
    </row>
    <row r="195" spans="3:9" ht="15.75" customHeight="1" x14ac:dyDescent="0.25">
      <c r="C195" s="17"/>
      <c r="D195" s="17"/>
      <c r="E195" s="17"/>
      <c r="F195" s="17"/>
      <c r="G195" s="17"/>
      <c r="I195" s="17"/>
    </row>
    <row r="196" spans="3:9" ht="15.75" customHeight="1" x14ac:dyDescent="0.25">
      <c r="C196" s="17"/>
      <c r="D196" s="17"/>
      <c r="E196" s="17"/>
      <c r="F196" s="17"/>
      <c r="G196" s="17"/>
      <c r="I196" s="17"/>
    </row>
    <row r="197" spans="3:9" ht="15.75" customHeight="1" x14ac:dyDescent="0.25">
      <c r="C197" s="17"/>
      <c r="D197" s="17"/>
      <c r="E197" s="17"/>
      <c r="F197" s="17"/>
      <c r="G197" s="17"/>
      <c r="I197" s="17"/>
    </row>
    <row r="198" spans="3:9" ht="15.75" customHeight="1" x14ac:dyDescent="0.25">
      <c r="C198" s="17"/>
      <c r="D198" s="17"/>
      <c r="E198" s="17"/>
      <c r="F198" s="17"/>
      <c r="G198" s="17"/>
      <c r="I198" s="17"/>
    </row>
    <row r="199" spans="3:9" ht="15.75" customHeight="1" x14ac:dyDescent="0.25">
      <c r="C199" s="17"/>
      <c r="D199" s="17"/>
      <c r="E199" s="17"/>
      <c r="F199" s="17"/>
      <c r="G199" s="17"/>
      <c r="I199" s="17"/>
    </row>
    <row r="200" spans="3:9" ht="15.75" customHeight="1" x14ac:dyDescent="0.25">
      <c r="C200" s="17"/>
      <c r="D200" s="17"/>
      <c r="E200" s="17"/>
      <c r="F200" s="17"/>
      <c r="G200" s="17"/>
      <c r="I200" s="17"/>
    </row>
    <row r="201" spans="3:9" ht="15.75" customHeight="1" x14ac:dyDescent="0.25">
      <c r="C201" s="17"/>
      <c r="D201" s="17"/>
      <c r="E201" s="17"/>
      <c r="F201" s="17"/>
      <c r="G201" s="17"/>
      <c r="I201" s="17"/>
    </row>
    <row r="202" spans="3:9" ht="15.75" customHeight="1" x14ac:dyDescent="0.25">
      <c r="C202" s="17"/>
      <c r="D202" s="17"/>
      <c r="E202" s="17"/>
      <c r="F202" s="17"/>
      <c r="G202" s="17"/>
      <c r="I202" s="17"/>
    </row>
    <row r="203" spans="3:9" ht="15.75" customHeight="1" x14ac:dyDescent="0.25">
      <c r="C203" s="17"/>
      <c r="D203" s="17"/>
      <c r="E203" s="17"/>
      <c r="F203" s="17"/>
      <c r="G203" s="17"/>
      <c r="I203" s="17"/>
    </row>
    <row r="204" spans="3:9" ht="15.75" customHeight="1" x14ac:dyDescent="0.25">
      <c r="C204" s="17"/>
      <c r="D204" s="17"/>
      <c r="E204" s="17"/>
      <c r="F204" s="17"/>
      <c r="G204" s="17"/>
      <c r="I204" s="17"/>
    </row>
    <row r="205" spans="3:9" ht="15.75" customHeight="1" x14ac:dyDescent="0.25">
      <c r="C205" s="17"/>
      <c r="D205" s="17"/>
      <c r="E205" s="17"/>
      <c r="F205" s="17"/>
      <c r="G205" s="17"/>
      <c r="I205" s="17"/>
    </row>
    <row r="206" spans="3:9" ht="15.75" customHeight="1" x14ac:dyDescent="0.25">
      <c r="C206" s="17"/>
      <c r="D206" s="17"/>
      <c r="E206" s="17"/>
      <c r="F206" s="17"/>
      <c r="G206" s="17"/>
      <c r="I206" s="17"/>
    </row>
    <row r="207" spans="3:9" ht="15.75" customHeight="1" x14ac:dyDescent="0.25">
      <c r="C207" s="17"/>
      <c r="D207" s="17"/>
      <c r="E207" s="17"/>
      <c r="F207" s="17"/>
      <c r="G207" s="17"/>
      <c r="I207" s="17"/>
    </row>
    <row r="208" spans="3:9" ht="15.75" customHeight="1" x14ac:dyDescent="0.25">
      <c r="C208" s="17"/>
      <c r="D208" s="17"/>
      <c r="E208" s="17"/>
      <c r="F208" s="17"/>
      <c r="G208" s="17"/>
      <c r="I208" s="17"/>
    </row>
    <row r="209" spans="3:9" ht="15.75" customHeight="1" x14ac:dyDescent="0.25">
      <c r="C209" s="17"/>
      <c r="D209" s="17"/>
      <c r="E209" s="17"/>
      <c r="F209" s="17"/>
      <c r="G209" s="17"/>
      <c r="I209" s="17"/>
    </row>
    <row r="210" spans="3:9" ht="15.75" customHeight="1" x14ac:dyDescent="0.25">
      <c r="C210" s="17"/>
      <c r="D210" s="17"/>
      <c r="E210" s="17"/>
      <c r="F210" s="17"/>
      <c r="G210" s="17"/>
      <c r="I210" s="17"/>
    </row>
    <row r="211" spans="3:9" ht="15.75" customHeight="1" x14ac:dyDescent="0.25">
      <c r="C211" s="17"/>
      <c r="D211" s="17"/>
      <c r="E211" s="17"/>
      <c r="F211" s="17"/>
      <c r="G211" s="17"/>
      <c r="I211" s="17"/>
    </row>
    <row r="212" spans="3:9" ht="15.75" customHeight="1" x14ac:dyDescent="0.25">
      <c r="C212" s="17"/>
      <c r="D212" s="17"/>
      <c r="E212" s="17"/>
      <c r="F212" s="17"/>
      <c r="G212" s="17"/>
      <c r="I212" s="17"/>
    </row>
    <row r="213" spans="3:9" ht="15.75" customHeight="1" x14ac:dyDescent="0.25">
      <c r="C213" s="17"/>
      <c r="D213" s="17"/>
      <c r="E213" s="17"/>
      <c r="F213" s="17"/>
      <c r="G213" s="17"/>
      <c r="I213" s="17"/>
    </row>
    <row r="214" spans="3:9" ht="15.75" customHeight="1" x14ac:dyDescent="0.25">
      <c r="C214" s="17"/>
      <c r="D214" s="17"/>
      <c r="E214" s="17"/>
      <c r="F214" s="17"/>
      <c r="G214" s="17"/>
      <c r="I214" s="17"/>
    </row>
    <row r="215" spans="3:9" ht="15.75" customHeight="1" x14ac:dyDescent="0.25">
      <c r="C215" s="17"/>
      <c r="D215" s="17"/>
      <c r="E215" s="17"/>
      <c r="F215" s="17"/>
      <c r="G215" s="17"/>
      <c r="I215" s="17"/>
    </row>
    <row r="216" spans="3:9" ht="15.75" customHeight="1" x14ac:dyDescent="0.25">
      <c r="C216" s="17"/>
      <c r="D216" s="17"/>
      <c r="E216" s="17"/>
      <c r="F216" s="17"/>
      <c r="G216" s="17"/>
      <c r="I216" s="17"/>
    </row>
    <row r="217" spans="3:9" ht="15.75" customHeight="1" x14ac:dyDescent="0.25">
      <c r="C217" s="17"/>
      <c r="D217" s="17"/>
      <c r="E217" s="17"/>
      <c r="F217" s="17"/>
      <c r="G217" s="17"/>
      <c r="I217" s="17"/>
    </row>
    <row r="218" spans="3:9" ht="15.75" customHeight="1" x14ac:dyDescent="0.25">
      <c r="C218" s="17"/>
      <c r="D218" s="17"/>
      <c r="E218" s="17"/>
      <c r="F218" s="17"/>
      <c r="G218" s="17"/>
      <c r="I218" s="17"/>
    </row>
    <row r="219" spans="3:9" ht="15.75" customHeight="1" x14ac:dyDescent="0.25">
      <c r="C219" s="17"/>
      <c r="D219" s="17"/>
      <c r="E219" s="17"/>
      <c r="F219" s="17"/>
      <c r="G219" s="17"/>
      <c r="I219" s="17"/>
    </row>
    <row r="220" spans="3:9" ht="15.75" customHeight="1" x14ac:dyDescent="0.25">
      <c r="C220" s="17"/>
      <c r="D220" s="17"/>
      <c r="E220" s="17"/>
      <c r="F220" s="17"/>
      <c r="G220" s="17"/>
      <c r="I220" s="17"/>
    </row>
    <row r="221" spans="3:9" ht="15.75" customHeight="1" x14ac:dyDescent="0.25">
      <c r="C221" s="17"/>
      <c r="D221" s="17"/>
      <c r="E221" s="17"/>
      <c r="F221" s="17"/>
      <c r="G221" s="17"/>
      <c r="I221" s="17"/>
    </row>
    <row r="222" spans="3:9" ht="15.75" customHeight="1" x14ac:dyDescent="0.25">
      <c r="C222" s="17"/>
      <c r="D222" s="17"/>
      <c r="E222" s="17"/>
      <c r="F222" s="17"/>
      <c r="G222" s="17"/>
      <c r="I222" s="17"/>
    </row>
    <row r="223" spans="3:9" ht="15.75" customHeight="1" x14ac:dyDescent="0.25">
      <c r="C223" s="17"/>
      <c r="D223" s="17"/>
      <c r="E223" s="17"/>
      <c r="F223" s="17"/>
      <c r="G223" s="17"/>
      <c r="I223" s="17"/>
    </row>
    <row r="224" spans="3:9" ht="15.75" customHeight="1" x14ac:dyDescent="0.25">
      <c r="C224" s="17"/>
      <c r="D224" s="17"/>
      <c r="E224" s="17"/>
      <c r="F224" s="17"/>
      <c r="G224" s="17"/>
      <c r="I224" s="17"/>
    </row>
    <row r="225" spans="3:9" ht="15.75" customHeight="1" x14ac:dyDescent="0.25">
      <c r="C225" s="17"/>
      <c r="D225" s="17"/>
      <c r="E225" s="17"/>
      <c r="F225" s="17"/>
      <c r="G225" s="17"/>
      <c r="I225" s="17"/>
    </row>
    <row r="226" spans="3:9" ht="15.75" customHeight="1" x14ac:dyDescent="0.25">
      <c r="C226" s="17"/>
      <c r="D226" s="17"/>
      <c r="E226" s="17"/>
      <c r="F226" s="17"/>
      <c r="G226" s="17"/>
      <c r="I226" s="17"/>
    </row>
    <row r="227" spans="3:9" ht="15.75" customHeight="1" x14ac:dyDescent="0.25">
      <c r="C227" s="17"/>
      <c r="D227" s="17"/>
      <c r="E227" s="17"/>
      <c r="F227" s="17"/>
      <c r="G227" s="17"/>
      <c r="I227" s="17"/>
    </row>
    <row r="228" spans="3:9" ht="15.75" customHeight="1" x14ac:dyDescent="0.25">
      <c r="C228" s="17"/>
      <c r="D228" s="17"/>
      <c r="E228" s="17"/>
      <c r="F228" s="17"/>
      <c r="G228" s="17"/>
      <c r="I228" s="17"/>
    </row>
    <row r="229" spans="3:9" ht="15.75" customHeight="1" x14ac:dyDescent="0.25">
      <c r="C229" s="17"/>
      <c r="D229" s="17"/>
      <c r="E229" s="17"/>
      <c r="F229" s="17"/>
      <c r="G229" s="17"/>
      <c r="I229" s="17"/>
    </row>
    <row r="230" spans="3:9" ht="15.75" customHeight="1" x14ac:dyDescent="0.25">
      <c r="C230" s="17"/>
      <c r="D230" s="17"/>
      <c r="E230" s="17"/>
      <c r="F230" s="17"/>
      <c r="G230" s="17"/>
      <c r="I230" s="17"/>
    </row>
    <row r="231" spans="3:9" ht="15.75" customHeight="1" x14ac:dyDescent="0.25">
      <c r="C231" s="17"/>
      <c r="D231" s="17"/>
      <c r="E231" s="17"/>
      <c r="F231" s="17"/>
      <c r="G231" s="17"/>
      <c r="I231" s="17"/>
    </row>
    <row r="232" spans="3:9" ht="15.75" customHeight="1" x14ac:dyDescent="0.25">
      <c r="C232" s="17"/>
      <c r="D232" s="17"/>
      <c r="E232" s="17"/>
      <c r="F232" s="17"/>
      <c r="G232" s="17"/>
      <c r="I232" s="17"/>
    </row>
    <row r="233" spans="3:9" ht="15.75" customHeight="1" x14ac:dyDescent="0.25">
      <c r="C233" s="17"/>
      <c r="D233" s="17"/>
      <c r="E233" s="17"/>
      <c r="F233" s="17"/>
      <c r="G233" s="17"/>
      <c r="I233" s="17"/>
    </row>
    <row r="234" spans="3:9" ht="15.75" customHeight="1" x14ac:dyDescent="0.25">
      <c r="C234" s="17"/>
      <c r="D234" s="17"/>
      <c r="E234" s="17"/>
      <c r="F234" s="17"/>
      <c r="G234" s="17"/>
      <c r="I234" s="17"/>
    </row>
    <row r="235" spans="3:9" ht="15.75" customHeight="1" x14ac:dyDescent="0.25">
      <c r="C235" s="17"/>
      <c r="D235" s="17"/>
      <c r="E235" s="17"/>
      <c r="F235" s="17"/>
      <c r="G235" s="17"/>
      <c r="I235" s="17"/>
    </row>
    <row r="236" spans="3:9" ht="15.75" customHeight="1" x14ac:dyDescent="0.25">
      <c r="C236" s="17"/>
      <c r="D236" s="17"/>
      <c r="E236" s="17"/>
      <c r="F236" s="17"/>
      <c r="G236" s="17"/>
      <c r="I236" s="17"/>
    </row>
    <row r="237" spans="3:9" ht="15.75" customHeight="1" x14ac:dyDescent="0.25">
      <c r="C237" s="17"/>
      <c r="D237" s="17"/>
      <c r="E237" s="17"/>
      <c r="F237" s="17"/>
      <c r="G237" s="17"/>
      <c r="I237" s="17"/>
    </row>
    <row r="238" spans="3:9" ht="15.75" customHeight="1" x14ac:dyDescent="0.25">
      <c r="C238" s="17"/>
      <c r="D238" s="17"/>
      <c r="E238" s="17"/>
      <c r="F238" s="17"/>
      <c r="G238" s="17"/>
      <c r="I238" s="17"/>
    </row>
    <row r="239" spans="3:9" ht="15.75" customHeight="1" x14ac:dyDescent="0.25">
      <c r="C239" s="17"/>
      <c r="D239" s="17"/>
      <c r="E239" s="17"/>
      <c r="F239" s="17"/>
      <c r="G239" s="17"/>
      <c r="I239" s="17"/>
    </row>
    <row r="240" spans="3:9" ht="15.75" customHeight="1" x14ac:dyDescent="0.25">
      <c r="C240" s="17"/>
      <c r="D240" s="17"/>
      <c r="E240" s="17"/>
      <c r="F240" s="17"/>
      <c r="G240" s="17"/>
      <c r="I240" s="17"/>
    </row>
    <row r="241" spans="3:9" ht="15.75" customHeight="1" x14ac:dyDescent="0.25">
      <c r="C241" s="17"/>
      <c r="D241" s="17"/>
      <c r="E241" s="17"/>
      <c r="F241" s="17"/>
      <c r="G241" s="17"/>
      <c r="I241" s="17"/>
    </row>
    <row r="242" spans="3:9" ht="15.75" customHeight="1" x14ac:dyDescent="0.25">
      <c r="C242" s="17"/>
      <c r="D242" s="17"/>
      <c r="E242" s="17"/>
      <c r="F242" s="17"/>
      <c r="G242" s="17"/>
      <c r="I242" s="17"/>
    </row>
    <row r="243" spans="3:9" ht="15.75" customHeight="1" x14ac:dyDescent="0.25">
      <c r="C243" s="17"/>
      <c r="D243" s="17"/>
      <c r="E243" s="17"/>
      <c r="F243" s="17"/>
      <c r="G243" s="17"/>
      <c r="I243" s="17"/>
    </row>
    <row r="244" spans="3:9" ht="15.75" customHeight="1" x14ac:dyDescent="0.25">
      <c r="C244" s="17"/>
      <c r="D244" s="17"/>
      <c r="E244" s="17"/>
      <c r="F244" s="17"/>
      <c r="G244" s="17"/>
      <c r="I244" s="17"/>
    </row>
    <row r="245" spans="3:9" ht="15.75" customHeight="1" x14ac:dyDescent="0.25">
      <c r="C245" s="17"/>
      <c r="D245" s="17"/>
      <c r="E245" s="17"/>
      <c r="F245" s="17"/>
      <c r="G245" s="17"/>
      <c r="I245" s="17"/>
    </row>
    <row r="246" spans="3:9" ht="15.75" customHeight="1" x14ac:dyDescent="0.25">
      <c r="C246" s="17"/>
      <c r="D246" s="17"/>
      <c r="E246" s="17"/>
      <c r="F246" s="17"/>
      <c r="G246" s="17"/>
      <c r="I246" s="17"/>
    </row>
    <row r="247" spans="3:9" ht="15.75" customHeight="1" x14ac:dyDescent="0.25">
      <c r="C247" s="17"/>
      <c r="D247" s="17"/>
      <c r="E247" s="17"/>
      <c r="F247" s="17"/>
      <c r="G247" s="17"/>
      <c r="I247" s="17"/>
    </row>
    <row r="248" spans="3:9" ht="15.75" customHeight="1" x14ac:dyDescent="0.25">
      <c r="C248" s="17"/>
      <c r="D248" s="17"/>
      <c r="E248" s="17"/>
      <c r="F248" s="17"/>
      <c r="G248" s="17"/>
      <c r="I248" s="17"/>
    </row>
    <row r="249" spans="3:9" ht="15.75" customHeight="1" x14ac:dyDescent="0.25">
      <c r="C249" s="17"/>
      <c r="D249" s="17"/>
      <c r="E249" s="17"/>
      <c r="F249" s="17"/>
      <c r="G249" s="17"/>
      <c r="I249" s="17"/>
    </row>
    <row r="250" spans="3:9" ht="15.75" customHeight="1" x14ac:dyDescent="0.25">
      <c r="C250" s="17"/>
      <c r="D250" s="17"/>
      <c r="E250" s="17"/>
      <c r="F250" s="17"/>
      <c r="G250" s="17"/>
      <c r="I250" s="17"/>
    </row>
    <row r="251" spans="3:9" ht="15.75" customHeight="1" x14ac:dyDescent="0.25">
      <c r="C251" s="17"/>
      <c r="D251" s="17"/>
      <c r="E251" s="17"/>
      <c r="F251" s="17"/>
      <c r="G251" s="17"/>
      <c r="I251" s="17"/>
    </row>
    <row r="252" spans="3:9" ht="15.75" customHeight="1" x14ac:dyDescent="0.25">
      <c r="C252" s="17"/>
      <c r="D252" s="17"/>
      <c r="E252" s="17"/>
      <c r="F252" s="17"/>
      <c r="G252" s="17"/>
      <c r="I252" s="17"/>
    </row>
    <row r="253" spans="3:9" ht="15.75" customHeight="1" x14ac:dyDescent="0.25">
      <c r="C253" s="17"/>
      <c r="D253" s="17"/>
      <c r="E253" s="17"/>
      <c r="F253" s="17"/>
      <c r="G253" s="17"/>
      <c r="I253" s="17"/>
    </row>
    <row r="254" spans="3:9" ht="15.75" customHeight="1" x14ac:dyDescent="0.25">
      <c r="C254" s="17"/>
      <c r="D254" s="17"/>
      <c r="E254" s="17"/>
      <c r="F254" s="17"/>
      <c r="G254" s="17"/>
      <c r="I254" s="17"/>
    </row>
    <row r="255" spans="3:9" ht="15.75" customHeight="1" x14ac:dyDescent="0.25">
      <c r="C255" s="17"/>
      <c r="D255" s="17"/>
      <c r="E255" s="17"/>
      <c r="F255" s="17"/>
      <c r="G255" s="17"/>
      <c r="I255" s="17"/>
    </row>
    <row r="256" spans="3:9" ht="15.75" customHeight="1" x14ac:dyDescent="0.25">
      <c r="C256" s="17"/>
      <c r="D256" s="17"/>
      <c r="E256" s="17"/>
      <c r="F256" s="17"/>
      <c r="G256" s="17"/>
      <c r="I256" s="17"/>
    </row>
    <row r="257" spans="3:9" ht="15.75" customHeight="1" x14ac:dyDescent="0.25">
      <c r="C257" s="17"/>
      <c r="D257" s="17"/>
      <c r="E257" s="17"/>
      <c r="F257" s="17"/>
      <c r="G257" s="17"/>
      <c r="I257" s="17"/>
    </row>
    <row r="258" spans="3:9" ht="15.75" customHeight="1" x14ac:dyDescent="0.25">
      <c r="C258" s="17"/>
      <c r="D258" s="17"/>
      <c r="E258" s="17"/>
      <c r="F258" s="17"/>
      <c r="G258" s="17"/>
      <c r="I258" s="17"/>
    </row>
    <row r="259" spans="3:9" ht="15.75" customHeight="1" x14ac:dyDescent="0.25">
      <c r="C259" s="17"/>
      <c r="D259" s="17"/>
      <c r="E259" s="17"/>
      <c r="F259" s="17"/>
      <c r="G259" s="17"/>
      <c r="I259" s="17"/>
    </row>
    <row r="260" spans="3:9" ht="15.75" customHeight="1" x14ac:dyDescent="0.25">
      <c r="C260" s="17"/>
      <c r="D260" s="17"/>
      <c r="E260" s="17"/>
      <c r="F260" s="17"/>
      <c r="G260" s="17"/>
      <c r="I260" s="17"/>
    </row>
    <row r="261" spans="3:9" ht="15.75" customHeight="1" x14ac:dyDescent="0.25">
      <c r="C261" s="17"/>
      <c r="D261" s="17"/>
      <c r="E261" s="17"/>
      <c r="F261" s="17"/>
      <c r="G261" s="17"/>
      <c r="I261" s="17"/>
    </row>
    <row r="262" spans="3:9" ht="15.75" customHeight="1" x14ac:dyDescent="0.25">
      <c r="C262" s="17"/>
      <c r="D262" s="17"/>
      <c r="E262" s="17"/>
      <c r="F262" s="17"/>
      <c r="G262" s="17"/>
      <c r="I262" s="17"/>
    </row>
    <row r="263" spans="3:9" ht="15.75" customHeight="1" x14ac:dyDescent="0.25">
      <c r="C263" s="17"/>
      <c r="D263" s="17"/>
      <c r="E263" s="17"/>
      <c r="F263" s="17"/>
      <c r="G263" s="17"/>
      <c r="I263" s="17"/>
    </row>
    <row r="264" spans="3:9" ht="15.75" customHeight="1" x14ac:dyDescent="0.25">
      <c r="C264" s="17"/>
      <c r="D264" s="17"/>
      <c r="E264" s="17"/>
      <c r="F264" s="17"/>
      <c r="G264" s="17"/>
      <c r="I264" s="17"/>
    </row>
    <row r="265" spans="3:9" ht="15.75" customHeight="1" x14ac:dyDescent="0.25">
      <c r="C265" s="17"/>
      <c r="D265" s="17"/>
      <c r="E265" s="17"/>
      <c r="F265" s="17"/>
      <c r="G265" s="17"/>
      <c r="I265" s="17"/>
    </row>
    <row r="266" spans="3:9" ht="15.75" customHeight="1" x14ac:dyDescent="0.25">
      <c r="C266" s="17"/>
      <c r="D266" s="17"/>
      <c r="E266" s="17"/>
      <c r="F266" s="17"/>
      <c r="G266" s="17"/>
      <c r="I266" s="17"/>
    </row>
    <row r="267" spans="3:9" ht="15.75" customHeight="1" x14ac:dyDescent="0.25">
      <c r="C267" s="17"/>
      <c r="D267" s="17"/>
      <c r="E267" s="17"/>
      <c r="F267" s="17"/>
      <c r="G267" s="17"/>
      <c r="I267" s="17"/>
    </row>
    <row r="268" spans="3:9" ht="15.75" customHeight="1" x14ac:dyDescent="0.25">
      <c r="C268" s="17"/>
      <c r="D268" s="17"/>
      <c r="E268" s="17"/>
      <c r="F268" s="17"/>
      <c r="G268" s="17"/>
      <c r="I268" s="17"/>
    </row>
    <row r="269" spans="3:9" ht="15.75" customHeight="1" x14ac:dyDescent="0.25">
      <c r="C269" s="17"/>
      <c r="D269" s="17"/>
      <c r="E269" s="17"/>
      <c r="F269" s="17"/>
      <c r="G269" s="17"/>
      <c r="I269" s="17"/>
    </row>
    <row r="270" spans="3:9" ht="15.75" customHeight="1" x14ac:dyDescent="0.25">
      <c r="C270" s="17"/>
      <c r="D270" s="17"/>
      <c r="E270" s="17"/>
      <c r="F270" s="17"/>
      <c r="G270" s="17"/>
      <c r="I270" s="17"/>
    </row>
    <row r="271" spans="3:9" ht="15.75" customHeight="1" x14ac:dyDescent="0.25">
      <c r="C271" s="17"/>
      <c r="D271" s="17"/>
      <c r="E271" s="17"/>
      <c r="F271" s="17"/>
      <c r="G271" s="17"/>
      <c r="I271" s="17"/>
    </row>
    <row r="272" spans="3:9" ht="15.75" customHeight="1" x14ac:dyDescent="0.25">
      <c r="C272" s="17"/>
      <c r="D272" s="17"/>
      <c r="E272" s="17"/>
      <c r="F272" s="17"/>
      <c r="G272" s="17"/>
      <c r="I272" s="17"/>
    </row>
    <row r="273" spans="3:9" ht="15.75" customHeight="1" x14ac:dyDescent="0.25">
      <c r="C273" s="17"/>
      <c r="D273" s="17"/>
      <c r="E273" s="17"/>
      <c r="F273" s="17"/>
      <c r="G273" s="17"/>
      <c r="I273" s="17"/>
    </row>
    <row r="274" spans="3:9" ht="15.75" customHeight="1" x14ac:dyDescent="0.25">
      <c r="C274" s="17"/>
      <c r="D274" s="17"/>
      <c r="E274" s="17"/>
      <c r="F274" s="17"/>
      <c r="G274" s="17"/>
      <c r="I274" s="17"/>
    </row>
    <row r="275" spans="3:9" ht="15.75" customHeight="1" x14ac:dyDescent="0.25">
      <c r="C275" s="17"/>
      <c r="D275" s="17"/>
      <c r="E275" s="17"/>
      <c r="F275" s="17"/>
      <c r="G275" s="17"/>
      <c r="I275" s="17"/>
    </row>
    <row r="276" spans="3:9" ht="15.75" customHeight="1" x14ac:dyDescent="0.25">
      <c r="C276" s="17"/>
      <c r="D276" s="17"/>
      <c r="E276" s="17"/>
      <c r="F276" s="17"/>
      <c r="G276" s="17"/>
      <c r="I276" s="17"/>
    </row>
    <row r="277" spans="3:9" ht="15.75" customHeight="1" x14ac:dyDescent="0.25">
      <c r="C277" s="17"/>
      <c r="D277" s="17"/>
      <c r="E277" s="17"/>
      <c r="F277" s="17"/>
      <c r="G277" s="17"/>
      <c r="I277" s="17"/>
    </row>
    <row r="278" spans="3:9" ht="15.75" customHeight="1" x14ac:dyDescent="0.25">
      <c r="C278" s="17"/>
      <c r="D278" s="17"/>
      <c r="E278" s="17"/>
      <c r="F278" s="17"/>
      <c r="G278" s="17"/>
      <c r="I278" s="17"/>
    </row>
    <row r="279" spans="3:9" ht="15.75" customHeight="1" x14ac:dyDescent="0.25">
      <c r="C279" s="17"/>
      <c r="D279" s="17"/>
      <c r="E279" s="17"/>
      <c r="F279" s="17"/>
      <c r="G279" s="17"/>
      <c r="I279" s="17"/>
    </row>
    <row r="280" spans="3:9" ht="15.75" customHeight="1" x14ac:dyDescent="0.25">
      <c r="C280" s="17"/>
      <c r="D280" s="17"/>
      <c r="E280" s="17"/>
      <c r="F280" s="17"/>
      <c r="G280" s="17"/>
      <c r="I280" s="17"/>
    </row>
    <row r="281" spans="3:9" ht="15.75" customHeight="1" x14ac:dyDescent="0.25">
      <c r="C281" s="17"/>
      <c r="D281" s="17"/>
      <c r="E281" s="17"/>
      <c r="F281" s="17"/>
      <c r="G281" s="17"/>
      <c r="I281" s="17"/>
    </row>
    <row r="282" spans="3:9" ht="15.75" customHeight="1" x14ac:dyDescent="0.25">
      <c r="C282" s="17"/>
      <c r="D282" s="17"/>
      <c r="E282" s="17"/>
      <c r="F282" s="17"/>
      <c r="G282" s="17"/>
      <c r="I282" s="17"/>
    </row>
    <row r="283" spans="3:9" ht="15.75" customHeight="1" x14ac:dyDescent="0.25">
      <c r="C283" s="17"/>
      <c r="D283" s="17"/>
      <c r="E283" s="17"/>
      <c r="F283" s="17"/>
      <c r="G283" s="17"/>
      <c r="I283" s="17"/>
    </row>
    <row r="284" spans="3:9" ht="15.75" customHeight="1" x14ac:dyDescent="0.25">
      <c r="C284" s="17"/>
      <c r="D284" s="17"/>
      <c r="E284" s="17"/>
      <c r="F284" s="17"/>
      <c r="G284" s="17"/>
      <c r="I284" s="17"/>
    </row>
    <row r="285" spans="3:9" ht="15.75" customHeight="1" x14ac:dyDescent="0.25">
      <c r="C285" s="17"/>
      <c r="D285" s="17"/>
      <c r="E285" s="17"/>
      <c r="F285" s="17"/>
      <c r="G285" s="17"/>
      <c r="I285" s="17"/>
    </row>
    <row r="286" spans="3:9" ht="15.75" customHeight="1" x14ac:dyDescent="0.25">
      <c r="C286" s="17"/>
      <c r="D286" s="17"/>
      <c r="E286" s="17"/>
      <c r="F286" s="17"/>
      <c r="G286" s="17"/>
      <c r="I286" s="17"/>
    </row>
    <row r="287" spans="3:9" ht="15.75" customHeight="1" x14ac:dyDescent="0.25">
      <c r="C287" s="17"/>
      <c r="D287" s="17"/>
      <c r="E287" s="17"/>
      <c r="F287" s="17"/>
      <c r="G287" s="17"/>
      <c r="I287" s="17"/>
    </row>
    <row r="288" spans="3:9" ht="15.75" customHeight="1" x14ac:dyDescent="0.25">
      <c r="C288" s="17"/>
      <c r="D288" s="17"/>
      <c r="E288" s="17"/>
      <c r="F288" s="17"/>
      <c r="G288" s="17"/>
      <c r="I288" s="17"/>
    </row>
    <row r="289" spans="3:9" ht="15.75" customHeight="1" x14ac:dyDescent="0.25">
      <c r="C289" s="17"/>
      <c r="D289" s="17"/>
      <c r="E289" s="17"/>
      <c r="F289" s="17"/>
      <c r="G289" s="17"/>
      <c r="I289" s="17"/>
    </row>
    <row r="290" spans="3:9" ht="15.75" customHeight="1" x14ac:dyDescent="0.25">
      <c r="C290" s="17"/>
      <c r="D290" s="17"/>
      <c r="E290" s="17"/>
      <c r="F290" s="17"/>
      <c r="G290" s="17"/>
      <c r="I290" s="17"/>
    </row>
    <row r="291" spans="3:9" ht="15.75" customHeight="1" x14ac:dyDescent="0.25">
      <c r="C291" s="17"/>
      <c r="D291" s="17"/>
      <c r="E291" s="17"/>
      <c r="F291" s="17"/>
      <c r="G291" s="17"/>
      <c r="I291" s="17"/>
    </row>
    <row r="292" spans="3:9" ht="15.75" customHeight="1" x14ac:dyDescent="0.25">
      <c r="C292" s="17"/>
      <c r="D292" s="17"/>
      <c r="E292" s="17"/>
      <c r="F292" s="17"/>
      <c r="G292" s="17"/>
      <c r="I292" s="17"/>
    </row>
    <row r="293" spans="3:9" ht="15.75" customHeight="1" x14ac:dyDescent="0.25">
      <c r="C293" s="17"/>
      <c r="D293" s="17"/>
      <c r="E293" s="17"/>
      <c r="F293" s="17"/>
      <c r="G293" s="17"/>
      <c r="I293" s="17"/>
    </row>
    <row r="294" spans="3:9" ht="15.75" customHeight="1" x14ac:dyDescent="0.25">
      <c r="C294" s="17"/>
      <c r="D294" s="17"/>
      <c r="E294" s="17"/>
      <c r="F294" s="17"/>
      <c r="G294" s="17"/>
      <c r="I294" s="17"/>
    </row>
    <row r="295" spans="3:9" ht="15.75" customHeight="1" x14ac:dyDescent="0.25">
      <c r="C295" s="17"/>
      <c r="D295" s="17"/>
      <c r="E295" s="17"/>
      <c r="F295" s="17"/>
      <c r="G295" s="17"/>
      <c r="I295" s="17"/>
    </row>
    <row r="296" spans="3:9" ht="15.75" customHeight="1" x14ac:dyDescent="0.25">
      <c r="C296" s="17"/>
      <c r="D296" s="17"/>
      <c r="E296" s="17"/>
      <c r="F296" s="17"/>
      <c r="G296" s="17"/>
      <c r="I296" s="17"/>
    </row>
    <row r="297" spans="3:9" ht="15.75" customHeight="1" x14ac:dyDescent="0.25">
      <c r="C297" s="17"/>
      <c r="D297" s="17"/>
      <c r="E297" s="17"/>
      <c r="F297" s="17"/>
      <c r="G297" s="17"/>
      <c r="I297" s="17"/>
    </row>
    <row r="298" spans="3:9" ht="15.75" customHeight="1" x14ac:dyDescent="0.25">
      <c r="C298" s="17"/>
      <c r="D298" s="17"/>
      <c r="E298" s="17"/>
      <c r="F298" s="17"/>
      <c r="G298" s="17"/>
      <c r="I298" s="17"/>
    </row>
    <row r="299" spans="3:9" ht="15.75" customHeight="1" x14ac:dyDescent="0.25">
      <c r="C299" s="17"/>
      <c r="D299" s="17"/>
      <c r="E299" s="17"/>
      <c r="F299" s="17"/>
      <c r="G299" s="17"/>
      <c r="I299" s="17"/>
    </row>
    <row r="300" spans="3:9" ht="15.75" customHeight="1" x14ac:dyDescent="0.25">
      <c r="C300" s="17"/>
      <c r="D300" s="17"/>
      <c r="E300" s="17"/>
      <c r="F300" s="17"/>
      <c r="G300" s="17"/>
      <c r="I300" s="17"/>
    </row>
    <row r="301" spans="3:9" ht="15.75" customHeight="1" x14ac:dyDescent="0.25">
      <c r="C301" s="17"/>
      <c r="D301" s="17"/>
      <c r="E301" s="17"/>
      <c r="F301" s="17"/>
      <c r="G301" s="17"/>
      <c r="I301" s="17"/>
    </row>
    <row r="302" spans="3:9" ht="15.75" customHeight="1" x14ac:dyDescent="0.25">
      <c r="C302" s="17"/>
      <c r="D302" s="17"/>
      <c r="E302" s="17"/>
      <c r="F302" s="17"/>
      <c r="G302" s="17"/>
      <c r="I302" s="17"/>
    </row>
    <row r="303" spans="3:9" ht="15.75" customHeight="1" x14ac:dyDescent="0.25">
      <c r="C303" s="17"/>
      <c r="D303" s="17"/>
      <c r="E303" s="17"/>
      <c r="F303" s="17"/>
      <c r="G303" s="17"/>
      <c r="I303" s="17"/>
    </row>
    <row r="304" spans="3:9" ht="15.75" customHeight="1" x14ac:dyDescent="0.25">
      <c r="C304" s="17"/>
      <c r="D304" s="17"/>
      <c r="E304" s="17"/>
      <c r="F304" s="17"/>
      <c r="G304" s="17"/>
      <c r="I304" s="17"/>
    </row>
    <row r="305" spans="3:9" ht="15.75" customHeight="1" x14ac:dyDescent="0.25">
      <c r="C305" s="17"/>
      <c r="D305" s="17"/>
      <c r="E305" s="17"/>
      <c r="F305" s="17"/>
      <c r="G305" s="17"/>
      <c r="I305" s="17"/>
    </row>
    <row r="306" spans="3:9" ht="15.75" customHeight="1" x14ac:dyDescent="0.25">
      <c r="C306" s="17"/>
      <c r="D306" s="17"/>
      <c r="E306" s="17"/>
      <c r="F306" s="17"/>
      <c r="G306" s="17"/>
      <c r="I306" s="17"/>
    </row>
    <row r="307" spans="3:9" ht="15.75" customHeight="1" x14ac:dyDescent="0.25">
      <c r="C307" s="17"/>
      <c r="D307" s="17"/>
      <c r="E307" s="17"/>
      <c r="F307" s="17"/>
      <c r="G307" s="17"/>
      <c r="I307" s="17"/>
    </row>
    <row r="308" spans="3:9" ht="15.75" customHeight="1" x14ac:dyDescent="0.25">
      <c r="C308" s="17"/>
      <c r="D308" s="17"/>
      <c r="E308" s="17"/>
      <c r="F308" s="17"/>
      <c r="G308" s="17"/>
      <c r="I308" s="17"/>
    </row>
    <row r="309" spans="3:9" ht="15.75" customHeight="1" x14ac:dyDescent="0.25">
      <c r="C309" s="17"/>
      <c r="D309" s="17"/>
      <c r="E309" s="17"/>
      <c r="F309" s="17"/>
      <c r="G309" s="17"/>
      <c r="I309" s="17"/>
    </row>
    <row r="310" spans="3:9" ht="15.75" customHeight="1" x14ac:dyDescent="0.25">
      <c r="C310" s="17"/>
      <c r="D310" s="17"/>
      <c r="E310" s="17"/>
      <c r="F310" s="17"/>
      <c r="G310" s="17"/>
      <c r="I310" s="17"/>
    </row>
    <row r="311" spans="3:9" ht="15.75" customHeight="1" x14ac:dyDescent="0.25">
      <c r="C311" s="17"/>
      <c r="D311" s="17"/>
      <c r="E311" s="17"/>
      <c r="F311" s="17"/>
      <c r="G311" s="17"/>
      <c r="I311" s="17"/>
    </row>
    <row r="312" spans="3:9" ht="15.75" customHeight="1" x14ac:dyDescent="0.25">
      <c r="C312" s="17"/>
      <c r="D312" s="17"/>
      <c r="E312" s="17"/>
      <c r="F312" s="17"/>
      <c r="G312" s="17"/>
      <c r="I312" s="17"/>
    </row>
    <row r="313" spans="3:9" ht="15.75" customHeight="1" x14ac:dyDescent="0.25">
      <c r="C313" s="17"/>
      <c r="D313" s="17"/>
      <c r="E313" s="17"/>
      <c r="F313" s="17"/>
      <c r="G313" s="17"/>
      <c r="I313" s="17"/>
    </row>
    <row r="314" spans="3:9" ht="15.75" customHeight="1" x14ac:dyDescent="0.25">
      <c r="C314" s="17"/>
      <c r="D314" s="17"/>
      <c r="E314" s="17"/>
      <c r="F314" s="17"/>
      <c r="G314" s="17"/>
      <c r="I314" s="17"/>
    </row>
    <row r="315" spans="3:9" ht="15.75" customHeight="1" x14ac:dyDescent="0.25">
      <c r="C315" s="17"/>
      <c r="D315" s="17"/>
      <c r="E315" s="17"/>
      <c r="F315" s="17"/>
      <c r="G315" s="17"/>
      <c r="I315" s="17"/>
    </row>
    <row r="316" spans="3:9" ht="15.75" customHeight="1" x14ac:dyDescent="0.25">
      <c r="C316" s="17"/>
      <c r="D316" s="17"/>
      <c r="E316" s="17"/>
      <c r="F316" s="17"/>
      <c r="G316" s="17"/>
      <c r="I316" s="17"/>
    </row>
    <row r="317" spans="3:9" ht="15.75" customHeight="1" x14ac:dyDescent="0.25">
      <c r="C317" s="17"/>
      <c r="D317" s="17"/>
      <c r="E317" s="17"/>
      <c r="F317" s="17"/>
      <c r="G317" s="17"/>
      <c r="I317" s="17"/>
    </row>
    <row r="318" spans="3:9" ht="15.75" customHeight="1" x14ac:dyDescent="0.25">
      <c r="C318" s="17"/>
      <c r="D318" s="17"/>
      <c r="E318" s="17"/>
      <c r="F318" s="17"/>
      <c r="G318" s="17"/>
      <c r="I318" s="17"/>
    </row>
    <row r="319" spans="3:9" ht="15.75" customHeight="1" x14ac:dyDescent="0.25">
      <c r="C319" s="17"/>
      <c r="D319" s="17"/>
      <c r="E319" s="17"/>
      <c r="F319" s="17"/>
      <c r="G319" s="17"/>
      <c r="I319" s="17"/>
    </row>
    <row r="320" spans="3:9"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sheetData>
  <autoFilter ref="A1:N70"/>
  <sortState ref="A2:M39">
    <sortCondition ref="B2:B39"/>
  </sortState>
  <phoneticPr fontId="19" type="noConversion"/>
  <pageMargins left="0.70866141732283472" right="0.70866141732283472" top="0.42348484848484846" bottom="0.74803149606299213" header="0" footer="0"/>
  <pageSetup paperSize="9" scale="29" orientation="landscape" r:id="rId2"/>
  <headerFooter>
    <oddHeader xml:space="preserve">&amp;CPAYMENTS (Including VAT &amp; S137) 2022-2023
</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9"/>
  <sheetViews>
    <sheetView topLeftCell="A64" workbookViewId="0">
      <selection activeCell="F6" sqref="F6"/>
    </sheetView>
  </sheetViews>
  <sheetFormatPr defaultRowHeight="15" x14ac:dyDescent="0.25"/>
  <cols>
    <col min="1" max="1" width="33.28515625" style="146" bestFit="1" customWidth="1"/>
    <col min="2" max="2" width="15.42578125" style="146" customWidth="1"/>
    <col min="3" max="3" width="16.85546875" style="147" customWidth="1"/>
    <col min="4" max="4" width="10.5703125" style="147" bestFit="1" customWidth="1"/>
    <col min="5" max="5" width="32" style="148" customWidth="1"/>
    <col min="6" max="6" width="26.5703125" style="149" customWidth="1"/>
    <col min="7" max="7" width="11" style="150" customWidth="1"/>
  </cols>
  <sheetData>
    <row r="1" spans="1:7" ht="15.75" x14ac:dyDescent="0.25">
      <c r="A1" s="145" t="s">
        <v>188</v>
      </c>
    </row>
    <row r="3" spans="1:7" ht="18.75" x14ac:dyDescent="0.3">
      <c r="A3" s="151" t="s">
        <v>151</v>
      </c>
      <c r="B3" s="151"/>
      <c r="C3" s="152" t="s">
        <v>184</v>
      </c>
      <c r="E3" s="151" t="s">
        <v>152</v>
      </c>
      <c r="F3" s="149" t="s">
        <v>153</v>
      </c>
    </row>
    <row r="4" spans="1:7" ht="18.75" x14ac:dyDescent="0.3">
      <c r="A4" s="151"/>
      <c r="B4" s="151"/>
      <c r="C4" s="153"/>
    </row>
    <row r="5" spans="1:7" x14ac:dyDescent="0.25">
      <c r="C5" s="154" t="s">
        <v>154</v>
      </c>
    </row>
    <row r="6" spans="1:7" ht="15.75" x14ac:dyDescent="0.25">
      <c r="A6" s="155" t="s">
        <v>155</v>
      </c>
      <c r="B6" s="156"/>
      <c r="C6" s="157"/>
      <c r="E6" s="158" t="s">
        <v>156</v>
      </c>
    </row>
    <row r="7" spans="1:7" ht="15.75" x14ac:dyDescent="0.25">
      <c r="A7" s="155" t="s">
        <v>157</v>
      </c>
      <c r="B7" s="156"/>
      <c r="C7" s="157"/>
    </row>
    <row r="8" spans="1:7" ht="15.75" x14ac:dyDescent="0.25">
      <c r="A8" s="155" t="s">
        <v>158</v>
      </c>
      <c r="B8" s="156"/>
      <c r="C8" s="157"/>
      <c r="E8" s="147" t="s">
        <v>159</v>
      </c>
      <c r="F8" s="149">
        <f>C11</f>
        <v>0</v>
      </c>
    </row>
    <row r="9" spans="1:7" ht="15.75" x14ac:dyDescent="0.25">
      <c r="A9" s="155" t="s">
        <v>160</v>
      </c>
      <c r="C9" s="159"/>
      <c r="E9" s="147" t="s">
        <v>161</v>
      </c>
      <c r="F9" s="149">
        <f>C16-C11</f>
        <v>0</v>
      </c>
      <c r="G9" s="160" t="s">
        <v>154</v>
      </c>
    </row>
    <row r="10" spans="1:7" ht="15.75" x14ac:dyDescent="0.25">
      <c r="A10" s="155" t="s">
        <v>162</v>
      </c>
      <c r="B10" s="156"/>
      <c r="C10" s="157"/>
    </row>
    <row r="11" spans="1:7" ht="15.75" x14ac:dyDescent="0.25">
      <c r="A11" s="155" t="s">
        <v>163</v>
      </c>
      <c r="B11" s="156"/>
      <c r="C11" s="157"/>
    </row>
    <row r="12" spans="1:7" ht="15.75" x14ac:dyDescent="0.25">
      <c r="A12" s="155" t="s">
        <v>148</v>
      </c>
      <c r="B12" s="156"/>
      <c r="C12" s="157"/>
    </row>
    <row r="13" spans="1:7" ht="15.75" x14ac:dyDescent="0.25">
      <c r="B13" s="156"/>
      <c r="C13" s="157"/>
    </row>
    <row r="14" spans="1:7" ht="16.5" thickBot="1" x14ac:dyDescent="0.3">
      <c r="A14" s="161" t="s">
        <v>164</v>
      </c>
      <c r="B14" s="156"/>
      <c r="C14" s="162">
        <f>SUM(C6:C13)</f>
        <v>0</v>
      </c>
    </row>
    <row r="15" spans="1:7" ht="16.5" thickTop="1" x14ac:dyDescent="0.25">
      <c r="A15" s="155" t="s">
        <v>165</v>
      </c>
      <c r="C15" s="147">
        <v>0</v>
      </c>
    </row>
    <row r="16" spans="1:7" ht="16.5" thickBot="1" x14ac:dyDescent="0.3">
      <c r="A16" s="155"/>
      <c r="B16" s="156"/>
      <c r="C16" s="162">
        <f>C14-C15</f>
        <v>0</v>
      </c>
      <c r="E16" s="148" t="s">
        <v>166</v>
      </c>
      <c r="F16" s="150">
        <f>F8+F9</f>
        <v>0</v>
      </c>
    </row>
    <row r="17" spans="1:7" ht="15.75" thickTop="1" x14ac:dyDescent="0.25">
      <c r="A17" s="163"/>
      <c r="B17" s="164"/>
      <c r="C17" s="165"/>
    </row>
    <row r="18" spans="1:7" ht="18.75" x14ac:dyDescent="0.3">
      <c r="A18" s="151" t="s">
        <v>167</v>
      </c>
      <c r="B18" s="164"/>
      <c r="C18" s="152" t="s">
        <v>184</v>
      </c>
    </row>
    <row r="19" spans="1:7" x14ac:dyDescent="0.25">
      <c r="A19" s="163"/>
      <c r="B19" s="164"/>
      <c r="C19" s="165"/>
    </row>
    <row r="20" spans="1:7" ht="15.75" x14ac:dyDescent="0.25">
      <c r="A20" s="48" t="s">
        <v>19</v>
      </c>
      <c r="B20" s="156"/>
      <c r="C20" s="157"/>
      <c r="E20" s="147" t="s">
        <v>168</v>
      </c>
      <c r="F20" s="149">
        <f>C20+C21</f>
        <v>0</v>
      </c>
    </row>
    <row r="21" spans="1:7" ht="15.75" x14ac:dyDescent="0.25">
      <c r="A21" s="50" t="s">
        <v>20</v>
      </c>
      <c r="B21" s="156"/>
      <c r="C21" s="157"/>
      <c r="E21" s="147" t="s">
        <v>169</v>
      </c>
      <c r="F21" s="149">
        <v>0</v>
      </c>
    </row>
    <row r="22" spans="1:7" ht="15.75" x14ac:dyDescent="0.25">
      <c r="A22" s="48" t="s">
        <v>109</v>
      </c>
      <c r="B22" s="156"/>
      <c r="C22" s="157"/>
      <c r="E22" s="147" t="s">
        <v>170</v>
      </c>
      <c r="F22" s="149">
        <f>C51-F20-F21</f>
        <v>0</v>
      </c>
      <c r="G22" s="160" t="s">
        <v>154</v>
      </c>
    </row>
    <row r="23" spans="1:7" ht="15.75" x14ac:dyDescent="0.25">
      <c r="A23" s="48" t="s">
        <v>110</v>
      </c>
      <c r="B23" s="156"/>
      <c r="C23" s="157"/>
      <c r="E23" s="147"/>
      <c r="G23" s="160"/>
    </row>
    <row r="24" spans="1:7" ht="15.75" x14ac:dyDescent="0.25">
      <c r="A24" s="48" t="s">
        <v>111</v>
      </c>
      <c r="B24" s="156"/>
      <c r="C24" s="157"/>
      <c r="E24" s="147"/>
      <c r="G24" s="160"/>
    </row>
    <row r="25" spans="1:7" ht="15.75" x14ac:dyDescent="0.25">
      <c r="A25" s="48" t="s">
        <v>112</v>
      </c>
      <c r="B25" s="156"/>
      <c r="C25" s="157"/>
      <c r="E25" s="147"/>
      <c r="G25" s="160"/>
    </row>
    <row r="26" spans="1:7" ht="15.75" x14ac:dyDescent="0.25">
      <c r="A26" s="48" t="s">
        <v>113</v>
      </c>
      <c r="B26" s="156"/>
      <c r="C26" s="157"/>
      <c r="E26" s="147"/>
      <c r="G26" s="160"/>
    </row>
    <row r="27" spans="1:7" ht="15.75" x14ac:dyDescent="0.25">
      <c r="A27" s="48" t="s">
        <v>21</v>
      </c>
      <c r="B27" s="156"/>
      <c r="C27" s="157"/>
      <c r="E27" s="147"/>
      <c r="G27" s="160"/>
    </row>
    <row r="28" spans="1:7" ht="15.75" x14ac:dyDescent="0.25">
      <c r="A28" s="48" t="s">
        <v>22</v>
      </c>
      <c r="B28" s="156"/>
      <c r="C28" s="157"/>
      <c r="E28" s="147"/>
      <c r="G28" s="160"/>
    </row>
    <row r="29" spans="1:7" ht="15.75" x14ac:dyDescent="0.25">
      <c r="A29" s="48" t="s">
        <v>23</v>
      </c>
      <c r="B29" s="156"/>
      <c r="C29" s="157"/>
      <c r="E29" s="147"/>
      <c r="G29" s="160"/>
    </row>
    <row r="30" spans="1:7" ht="15.75" x14ac:dyDescent="0.25">
      <c r="A30" s="48" t="s">
        <v>24</v>
      </c>
      <c r="B30" s="156"/>
      <c r="C30" s="157"/>
      <c r="E30" s="147"/>
      <c r="G30" s="160"/>
    </row>
    <row r="31" spans="1:7" ht="15.75" x14ac:dyDescent="0.25">
      <c r="A31" s="48" t="s">
        <v>114</v>
      </c>
      <c r="B31" s="156"/>
      <c r="C31" s="157"/>
      <c r="E31" s="147"/>
      <c r="G31" s="160"/>
    </row>
    <row r="32" spans="1:7" ht="15.75" x14ac:dyDescent="0.25">
      <c r="A32" s="48" t="s">
        <v>26</v>
      </c>
      <c r="B32" s="156"/>
      <c r="C32" s="157"/>
      <c r="E32" s="147"/>
      <c r="G32" s="160"/>
    </row>
    <row r="33" spans="1:7" ht="15.75" x14ac:dyDescent="0.25">
      <c r="A33" s="48" t="s">
        <v>115</v>
      </c>
      <c r="B33" s="156"/>
      <c r="C33" s="157"/>
      <c r="E33" s="147"/>
      <c r="G33" s="160"/>
    </row>
    <row r="34" spans="1:7" ht="15.75" x14ac:dyDescent="0.25">
      <c r="A34" s="48" t="s">
        <v>74</v>
      </c>
      <c r="B34" s="156"/>
      <c r="C34" s="157"/>
      <c r="E34" s="147"/>
      <c r="G34" s="160"/>
    </row>
    <row r="35" spans="1:7" ht="15.75" x14ac:dyDescent="0.25">
      <c r="A35" s="48" t="s">
        <v>116</v>
      </c>
      <c r="B35" s="156"/>
      <c r="C35" s="157"/>
      <c r="E35" s="147"/>
      <c r="G35" s="160"/>
    </row>
    <row r="36" spans="1:7" ht="15.75" x14ac:dyDescent="0.25">
      <c r="A36" s="48" t="s">
        <v>117</v>
      </c>
      <c r="B36" s="156"/>
      <c r="C36" s="157"/>
      <c r="E36" s="147"/>
      <c r="G36" s="160"/>
    </row>
    <row r="37" spans="1:7" ht="15.75" x14ac:dyDescent="0.25">
      <c r="A37" s="48" t="s">
        <v>27</v>
      </c>
      <c r="B37" s="156"/>
      <c r="C37" s="157"/>
      <c r="E37" s="147"/>
      <c r="G37" s="160"/>
    </row>
    <row r="38" spans="1:7" ht="15.75" x14ac:dyDescent="0.25">
      <c r="A38" s="48" t="s">
        <v>118</v>
      </c>
      <c r="B38" s="156"/>
      <c r="C38" s="157"/>
      <c r="E38" s="147"/>
      <c r="G38" s="160"/>
    </row>
    <row r="39" spans="1:7" ht="15.75" x14ac:dyDescent="0.25">
      <c r="A39" s="48" t="s">
        <v>119</v>
      </c>
      <c r="B39" s="156"/>
      <c r="C39" s="157"/>
      <c r="E39" s="147"/>
      <c r="G39" s="160"/>
    </row>
    <row r="40" spans="1:7" ht="15.75" x14ac:dyDescent="0.25">
      <c r="A40" s="48" t="s">
        <v>25</v>
      </c>
      <c r="B40" s="156"/>
      <c r="C40" s="157"/>
      <c r="E40" s="147"/>
      <c r="G40" s="160"/>
    </row>
    <row r="41" spans="1:7" ht="15.75" x14ac:dyDescent="0.25">
      <c r="A41" s="48" t="s">
        <v>120</v>
      </c>
      <c r="B41" s="156"/>
      <c r="C41" s="157"/>
      <c r="E41" s="147"/>
      <c r="G41" s="160"/>
    </row>
    <row r="42" spans="1:7" ht="15.75" x14ac:dyDescent="0.25">
      <c r="A42" s="48" t="s">
        <v>121</v>
      </c>
      <c r="B42" s="156"/>
      <c r="C42" s="157"/>
      <c r="E42" s="147"/>
      <c r="G42" s="160"/>
    </row>
    <row r="43" spans="1:7" ht="15.75" x14ac:dyDescent="0.25">
      <c r="A43" s="48" t="s">
        <v>122</v>
      </c>
      <c r="B43" s="156"/>
      <c r="C43" s="157"/>
      <c r="E43" s="147"/>
      <c r="G43" s="160"/>
    </row>
    <row r="44" spans="1:7" ht="15.75" x14ac:dyDescent="0.25">
      <c r="A44" s="48" t="s">
        <v>28</v>
      </c>
      <c r="B44" s="156"/>
      <c r="C44" s="157"/>
      <c r="E44" s="147"/>
      <c r="G44" s="160"/>
    </row>
    <row r="45" spans="1:7" ht="15.75" x14ac:dyDescent="0.25">
      <c r="A45" s="48" t="s">
        <v>123</v>
      </c>
      <c r="B45" s="156"/>
      <c r="C45" s="157"/>
      <c r="E45" s="147"/>
      <c r="G45" s="160"/>
    </row>
    <row r="46" spans="1:7" ht="15.75" x14ac:dyDescent="0.25">
      <c r="A46" s="48" t="s">
        <v>124</v>
      </c>
      <c r="B46" s="156"/>
      <c r="C46" s="157"/>
      <c r="E46" s="147"/>
      <c r="G46" s="160"/>
    </row>
    <row r="47" spans="1:7" ht="15.75" x14ac:dyDescent="0.25">
      <c r="A47" s="48" t="s">
        <v>126</v>
      </c>
      <c r="B47" s="156"/>
      <c r="C47" s="157"/>
      <c r="E47" s="147"/>
      <c r="G47" s="160"/>
    </row>
    <row r="48" spans="1:7" ht="15.75" x14ac:dyDescent="0.25">
      <c r="A48" s="48" t="s">
        <v>125</v>
      </c>
      <c r="B48" s="156"/>
      <c r="C48" s="157"/>
      <c r="E48" s="147"/>
      <c r="G48" s="160"/>
    </row>
    <row r="49" spans="1:7" ht="15.75" x14ac:dyDescent="0.25">
      <c r="A49" s="48" t="s">
        <v>127</v>
      </c>
      <c r="B49" s="156"/>
      <c r="C49" s="157"/>
      <c r="E49" s="147"/>
      <c r="G49" s="160"/>
    </row>
    <row r="50" spans="1:7" ht="15.75" x14ac:dyDescent="0.25">
      <c r="B50" s="156"/>
      <c r="C50" s="157"/>
    </row>
    <row r="51" spans="1:7" ht="16.5" thickBot="1" x14ac:dyDescent="0.3">
      <c r="A51" s="166" t="s">
        <v>171</v>
      </c>
      <c r="C51" s="162">
        <f>SUM(C19:C50)</f>
        <v>0</v>
      </c>
    </row>
    <row r="52" spans="1:7" ht="16.5" thickTop="1" x14ac:dyDescent="0.25">
      <c r="A52" s="155" t="s">
        <v>165</v>
      </c>
      <c r="B52" s="156"/>
      <c r="C52" s="147">
        <v>0</v>
      </c>
    </row>
    <row r="53" spans="1:7" ht="16.5" thickBot="1" x14ac:dyDescent="0.3">
      <c r="A53" s="161" t="s">
        <v>18</v>
      </c>
      <c r="C53" s="162">
        <f>C51+C52</f>
        <v>0</v>
      </c>
      <c r="E53" s="148" t="s">
        <v>166</v>
      </c>
      <c r="F53" s="149">
        <f>SUM(F20:F22)</f>
        <v>0</v>
      </c>
    </row>
    <row r="54" spans="1:7" ht="15.75" thickTop="1" x14ac:dyDescent="0.25">
      <c r="E54" s="147" t="s">
        <v>172</v>
      </c>
      <c r="F54" s="150">
        <f>F6+F8+F9-F20-F21-F22</f>
        <v>0</v>
      </c>
      <c r="G54" s="160" t="s">
        <v>154</v>
      </c>
    </row>
    <row r="56" spans="1:7" x14ac:dyDescent="0.25">
      <c r="A56" s="146" t="s">
        <v>173</v>
      </c>
    </row>
    <row r="58" spans="1:7" x14ac:dyDescent="0.25">
      <c r="A58" s="167" t="s">
        <v>174</v>
      </c>
    </row>
    <row r="59" spans="1:7" x14ac:dyDescent="0.25">
      <c r="A59" s="146" t="s">
        <v>175</v>
      </c>
    </row>
    <row r="60" spans="1:7" x14ac:dyDescent="0.25">
      <c r="A60" s="167" t="s">
        <v>185</v>
      </c>
      <c r="E60" s="154"/>
      <c r="F60" s="168"/>
      <c r="G60" s="169"/>
    </row>
    <row r="61" spans="1:7" ht="15.75" thickBot="1" x14ac:dyDescent="0.3">
      <c r="C61" s="170">
        <f>SUM(C58:C60)</f>
        <v>0</v>
      </c>
    </row>
    <row r="62" spans="1:7" ht="15.75" thickTop="1" x14ac:dyDescent="0.25">
      <c r="A62" s="146" t="s">
        <v>176</v>
      </c>
      <c r="C62" s="147">
        <v>0</v>
      </c>
    </row>
    <row r="63" spans="1:7" x14ac:dyDescent="0.25">
      <c r="A63" s="146" t="s">
        <v>177</v>
      </c>
      <c r="C63" s="147">
        <f>C15</f>
        <v>0</v>
      </c>
    </row>
    <row r="64" spans="1:7" ht="15.75" thickBot="1" x14ac:dyDescent="0.3">
      <c r="C64" s="171">
        <f>SUM(C61:C63)</f>
        <v>0</v>
      </c>
    </row>
    <row r="65" spans="1:7" ht="19.5" thickTop="1" x14ac:dyDescent="0.3">
      <c r="A65" s="151" t="s">
        <v>178</v>
      </c>
      <c r="B65" s="164"/>
      <c r="C65" s="153"/>
    </row>
    <row r="66" spans="1:7" ht="18.75" x14ac:dyDescent="0.3">
      <c r="A66" s="151"/>
      <c r="B66" s="164"/>
      <c r="C66" s="153"/>
      <c r="G66" s="172"/>
    </row>
    <row r="67" spans="1:7" x14ac:dyDescent="0.25">
      <c r="A67" s="167" t="s">
        <v>179</v>
      </c>
      <c r="C67" s="147">
        <f>F6</f>
        <v>0</v>
      </c>
      <c r="G67" s="172"/>
    </row>
    <row r="68" spans="1:7" x14ac:dyDescent="0.25">
      <c r="A68" s="146" t="s">
        <v>36</v>
      </c>
      <c r="C68" s="173">
        <f>C16</f>
        <v>0</v>
      </c>
      <c r="G68" s="172"/>
    </row>
    <row r="69" spans="1:7" ht="15.75" thickBot="1" x14ac:dyDescent="0.3">
      <c r="C69" s="170">
        <f>C67+C68</f>
        <v>0</v>
      </c>
    </row>
    <row r="70" spans="1:7" ht="15.75" thickTop="1" x14ac:dyDescent="0.25">
      <c r="A70" s="146" t="s">
        <v>29</v>
      </c>
      <c r="C70" s="147">
        <f>C51</f>
        <v>0</v>
      </c>
    </row>
    <row r="71" spans="1:7" ht="15.75" thickBot="1" x14ac:dyDescent="0.3">
      <c r="A71" s="146" t="s">
        <v>179</v>
      </c>
      <c r="C71" s="171">
        <f>C69-C70</f>
        <v>0</v>
      </c>
      <c r="E71" s="154"/>
      <c r="F71" s="168"/>
      <c r="G71" s="169"/>
    </row>
    <row r="72" spans="1:7" ht="15.75" thickTop="1" x14ac:dyDescent="0.25"/>
    <row r="74" spans="1:7" ht="18.75" x14ac:dyDescent="0.3">
      <c r="A74" s="151" t="s">
        <v>180</v>
      </c>
    </row>
    <row r="75" spans="1:7" x14ac:dyDescent="0.25">
      <c r="A75" s="146" t="s">
        <v>181</v>
      </c>
      <c r="C75" s="147">
        <f>C71</f>
        <v>0</v>
      </c>
      <c r="E75" s="158" t="s">
        <v>182</v>
      </c>
      <c r="F75" s="149">
        <f>C61</f>
        <v>0</v>
      </c>
    </row>
    <row r="76" spans="1:7" x14ac:dyDescent="0.25">
      <c r="E76" s="174" t="s">
        <v>183</v>
      </c>
      <c r="F76" s="175">
        <f>F75-C75</f>
        <v>0</v>
      </c>
    </row>
    <row r="77" spans="1:7" x14ac:dyDescent="0.25">
      <c r="C77" s="176"/>
    </row>
    <row r="78" spans="1:7" x14ac:dyDescent="0.25">
      <c r="E78" s="146"/>
      <c r="F78" s="146"/>
    </row>
    <row r="79" spans="1:7" x14ac:dyDescent="0.25">
      <c r="C79" s="176"/>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zoomScaleNormal="100" workbookViewId="0">
      <selection activeCell="E6" sqref="E6"/>
    </sheetView>
  </sheetViews>
  <sheetFormatPr defaultColWidth="14.42578125" defaultRowHeight="15" customHeight="1" x14ac:dyDescent="0.25"/>
  <cols>
    <col min="1" max="1" width="14.42578125" style="120"/>
    <col min="2" max="2" width="10.7109375" bestFit="1" customWidth="1"/>
    <col min="3" max="3" width="12.7109375" customWidth="1"/>
    <col min="4" max="4" width="19.85546875" customWidth="1"/>
    <col min="5" max="5" width="15.28515625" customWidth="1"/>
    <col min="6" max="25" width="8.7109375" customWidth="1"/>
  </cols>
  <sheetData>
    <row r="1" spans="1:25" x14ac:dyDescent="0.25">
      <c r="B1" s="202" t="s">
        <v>214</v>
      </c>
      <c r="C1" s="203"/>
      <c r="D1" s="203"/>
      <c r="E1" s="203"/>
      <c r="F1" s="203"/>
      <c r="G1" s="203"/>
      <c r="H1" s="203"/>
    </row>
    <row r="2" spans="1:25" ht="15" customHeight="1" x14ac:dyDescent="0.25">
      <c r="B2" s="203"/>
      <c r="C2" s="203"/>
      <c r="D2" s="203"/>
      <c r="E2" s="203"/>
      <c r="F2" s="203"/>
      <c r="G2" s="203"/>
      <c r="H2" s="203"/>
    </row>
    <row r="4" spans="1:25" s="65" customFormat="1" ht="21.75" customHeight="1" x14ac:dyDescent="0.3">
      <c r="A4" s="63" t="s">
        <v>137</v>
      </c>
      <c r="B4" s="63" t="s">
        <v>61</v>
      </c>
      <c r="C4" s="63" t="s">
        <v>62</v>
      </c>
      <c r="D4" s="63" t="s">
        <v>63</v>
      </c>
      <c r="E4" s="64" t="s">
        <v>64</v>
      </c>
    </row>
    <row r="5" spans="1:25" x14ac:dyDescent="0.25">
      <c r="A5" s="62" t="s">
        <v>77</v>
      </c>
      <c r="B5" s="66">
        <v>44662</v>
      </c>
      <c r="C5" s="28" t="s">
        <v>31</v>
      </c>
      <c r="D5" s="4" t="s">
        <v>41</v>
      </c>
      <c r="E5" s="29">
        <v>12182</v>
      </c>
    </row>
    <row r="6" spans="1:25" x14ac:dyDescent="0.25">
      <c r="A6" s="62"/>
      <c r="B6" s="66"/>
      <c r="C6" s="23"/>
      <c r="D6" s="23"/>
      <c r="E6" s="29">
        <v>0</v>
      </c>
    </row>
    <row r="7" spans="1:25" x14ac:dyDescent="0.25">
      <c r="B7" s="66"/>
      <c r="D7" s="28"/>
      <c r="E7" s="29">
        <v>0</v>
      </c>
      <c r="F7" s="23"/>
      <c r="G7" s="23"/>
      <c r="H7" s="23"/>
      <c r="I7" s="23"/>
      <c r="J7" s="23"/>
      <c r="K7" s="23"/>
      <c r="L7" s="23"/>
      <c r="M7" s="23"/>
      <c r="N7" s="23"/>
      <c r="O7" s="23"/>
      <c r="P7" s="23"/>
      <c r="Q7" s="23"/>
      <c r="R7" s="23"/>
      <c r="S7" s="23"/>
      <c r="T7" s="23"/>
      <c r="U7" s="23"/>
      <c r="V7" s="23"/>
      <c r="W7" s="23"/>
      <c r="X7" s="23"/>
      <c r="Y7" s="23"/>
    </row>
    <row r="8" spans="1:25" x14ac:dyDescent="0.25">
      <c r="B8" s="66"/>
      <c r="C8" s="28"/>
      <c r="D8" s="28"/>
      <c r="E8" s="29">
        <v>0</v>
      </c>
      <c r="F8" s="23"/>
      <c r="G8" s="23"/>
      <c r="H8" s="23"/>
      <c r="I8" s="23"/>
      <c r="J8" s="23"/>
      <c r="K8" s="23"/>
      <c r="L8" s="23"/>
      <c r="M8" s="23"/>
      <c r="N8" s="23"/>
      <c r="O8" s="23"/>
      <c r="P8" s="23"/>
      <c r="Q8" s="23"/>
      <c r="R8" s="23"/>
      <c r="S8" s="23"/>
      <c r="T8" s="23"/>
      <c r="U8" s="23"/>
      <c r="V8" s="23"/>
      <c r="W8" s="23"/>
      <c r="X8" s="23"/>
      <c r="Y8" s="23"/>
    </row>
    <row r="9" spans="1:25" x14ac:dyDescent="0.25">
      <c r="B9" s="66"/>
      <c r="C9" s="28"/>
      <c r="D9" s="28"/>
      <c r="E9" s="29">
        <v>0</v>
      </c>
      <c r="F9" s="23"/>
      <c r="G9" s="23"/>
      <c r="H9" s="23"/>
      <c r="I9" s="23"/>
      <c r="J9" s="23"/>
      <c r="K9" s="23"/>
      <c r="L9" s="23"/>
      <c r="M9" s="23"/>
      <c r="N9" s="23"/>
      <c r="O9" s="23"/>
      <c r="P9" s="23"/>
      <c r="Q9" s="23"/>
      <c r="R9" s="23"/>
      <c r="S9" s="23"/>
      <c r="T9" s="23"/>
      <c r="U9" s="23"/>
      <c r="V9" s="23"/>
      <c r="W9" s="23"/>
      <c r="X9" s="23"/>
      <c r="Y9" s="23"/>
    </row>
    <row r="10" spans="1:25" x14ac:dyDescent="0.25">
      <c r="B10" s="66"/>
      <c r="C10" s="67"/>
      <c r="D10" s="28"/>
      <c r="E10" s="29">
        <v>0</v>
      </c>
      <c r="F10" s="23"/>
      <c r="G10" s="23"/>
      <c r="H10" s="23"/>
      <c r="I10" s="23"/>
      <c r="J10" s="23"/>
      <c r="K10" s="23"/>
      <c r="L10" s="23"/>
      <c r="M10" s="23"/>
      <c r="N10" s="23"/>
      <c r="O10" s="23"/>
      <c r="P10" s="23"/>
      <c r="Q10" s="23"/>
      <c r="R10" s="23"/>
      <c r="S10" s="23"/>
      <c r="T10" s="23"/>
      <c r="U10" s="23"/>
      <c r="V10" s="23"/>
      <c r="W10" s="23"/>
      <c r="X10" s="23"/>
      <c r="Y10" s="23"/>
    </row>
    <row r="11" spans="1:25" x14ac:dyDescent="0.25">
      <c r="B11" s="66"/>
      <c r="C11" s="28"/>
      <c r="D11" s="28"/>
      <c r="E11" s="29">
        <v>0</v>
      </c>
      <c r="F11" s="23"/>
      <c r="G11" s="23"/>
      <c r="H11" s="23"/>
      <c r="I11" s="23"/>
      <c r="J11" s="23"/>
      <c r="K11" s="23"/>
      <c r="L11" s="23"/>
      <c r="M11" s="23"/>
      <c r="N11" s="23"/>
      <c r="O11" s="23"/>
      <c r="P11" s="23"/>
      <c r="Q11" s="23"/>
      <c r="R11" s="23"/>
      <c r="S11" s="23"/>
      <c r="T11" s="23"/>
      <c r="U11" s="23"/>
      <c r="V11" s="23"/>
      <c r="W11" s="23"/>
      <c r="X11" s="23"/>
      <c r="Y11" s="23"/>
    </row>
    <row r="12" spans="1:25" x14ac:dyDescent="0.25">
      <c r="B12" s="66"/>
      <c r="C12" s="28"/>
      <c r="D12" s="28"/>
      <c r="E12" s="29">
        <v>0</v>
      </c>
      <c r="F12" s="23"/>
      <c r="G12" s="23"/>
      <c r="H12" s="23"/>
      <c r="I12" s="23"/>
      <c r="J12" s="23"/>
      <c r="K12" s="23"/>
      <c r="L12" s="23"/>
      <c r="M12" s="23"/>
      <c r="N12" s="23"/>
      <c r="O12" s="23"/>
      <c r="P12" s="23"/>
      <c r="Q12" s="23"/>
      <c r="R12" s="23"/>
      <c r="S12" s="23"/>
      <c r="T12" s="23"/>
      <c r="U12" s="23"/>
      <c r="V12" s="23"/>
      <c r="W12" s="23"/>
      <c r="X12" s="23"/>
      <c r="Y12" s="23"/>
    </row>
    <row r="13" spans="1:25" x14ac:dyDescent="0.25">
      <c r="B13" s="66"/>
      <c r="C13" s="31"/>
      <c r="D13" s="31"/>
      <c r="E13" s="29">
        <v>0</v>
      </c>
      <c r="F13" s="23"/>
      <c r="G13" s="23"/>
      <c r="H13" s="23"/>
      <c r="I13" s="23"/>
      <c r="J13" s="23"/>
      <c r="K13" s="23"/>
      <c r="L13" s="23"/>
      <c r="M13" s="23"/>
      <c r="N13" s="23"/>
      <c r="O13" s="23"/>
      <c r="P13" s="23"/>
      <c r="Q13" s="23"/>
      <c r="R13" s="23"/>
      <c r="S13" s="23"/>
      <c r="T13" s="23"/>
      <c r="U13" s="23"/>
      <c r="V13" s="23"/>
      <c r="W13" s="23"/>
      <c r="X13" s="23"/>
      <c r="Y13" s="23"/>
    </row>
    <row r="14" spans="1:25" x14ac:dyDescent="0.25">
      <c r="B14" s="66"/>
      <c r="C14" s="28"/>
      <c r="D14" s="28"/>
      <c r="E14" s="29">
        <v>0</v>
      </c>
      <c r="F14" s="23"/>
      <c r="G14" s="23"/>
      <c r="H14" s="23"/>
      <c r="I14" s="23"/>
      <c r="J14" s="23"/>
      <c r="K14" s="23"/>
      <c r="L14" s="23"/>
      <c r="M14" s="23"/>
      <c r="N14" s="23"/>
      <c r="O14" s="23"/>
      <c r="P14" s="23"/>
      <c r="Q14" s="23"/>
      <c r="R14" s="23"/>
      <c r="S14" s="23"/>
      <c r="T14" s="23"/>
      <c r="U14" s="23"/>
      <c r="V14" s="23"/>
      <c r="W14" s="23"/>
      <c r="X14" s="23"/>
      <c r="Y14" s="23"/>
    </row>
    <row r="15" spans="1:25" x14ac:dyDescent="0.25">
      <c r="B15" s="66"/>
      <c r="E15" s="29">
        <v>0</v>
      </c>
      <c r="I15" s="2"/>
      <c r="K15" s="6"/>
      <c r="L15" s="23"/>
      <c r="M15" s="23"/>
      <c r="N15" s="23"/>
      <c r="O15" s="23"/>
      <c r="P15" s="23"/>
      <c r="Q15" s="23"/>
      <c r="R15" s="23"/>
      <c r="S15" s="23"/>
      <c r="T15" s="23"/>
      <c r="U15" s="23"/>
      <c r="V15" s="23"/>
      <c r="W15" s="23"/>
      <c r="X15" s="23"/>
      <c r="Y15" s="23"/>
    </row>
    <row r="16" spans="1:25" x14ac:dyDescent="0.25">
      <c r="B16" s="66"/>
      <c r="C16" s="28"/>
      <c r="D16" s="28"/>
      <c r="E16" s="29">
        <v>0</v>
      </c>
      <c r="F16" s="23"/>
      <c r="G16" s="23"/>
      <c r="H16" s="23"/>
      <c r="I16" s="23"/>
      <c r="J16" s="23"/>
      <c r="K16" s="23"/>
      <c r="L16" s="23"/>
      <c r="M16" s="23"/>
      <c r="N16" s="23"/>
      <c r="O16" s="23"/>
      <c r="P16" s="23"/>
      <c r="Q16" s="23"/>
      <c r="R16" s="23"/>
      <c r="S16" s="23"/>
      <c r="T16" s="23"/>
      <c r="U16" s="23"/>
      <c r="V16" s="23"/>
      <c r="W16" s="23"/>
      <c r="X16" s="23"/>
      <c r="Y16" s="23"/>
    </row>
    <row r="17" spans="2:25" x14ac:dyDescent="0.25">
      <c r="B17" s="66"/>
      <c r="C17" s="28"/>
      <c r="D17" s="28"/>
      <c r="E17" s="29">
        <v>0</v>
      </c>
      <c r="F17" s="23"/>
      <c r="G17" s="23"/>
      <c r="H17" s="23"/>
      <c r="I17" s="23"/>
      <c r="J17" s="23"/>
      <c r="K17" s="23"/>
      <c r="L17" s="23"/>
      <c r="M17" s="23"/>
      <c r="N17" s="23"/>
      <c r="O17" s="23"/>
      <c r="P17" s="23"/>
      <c r="Q17" s="23"/>
      <c r="R17" s="23"/>
      <c r="S17" s="23"/>
      <c r="T17" s="23"/>
      <c r="U17" s="23"/>
      <c r="V17" s="23"/>
      <c r="W17" s="23"/>
      <c r="X17" s="23"/>
      <c r="Y17" s="23"/>
    </row>
    <row r="18" spans="2:25" x14ac:dyDescent="0.25">
      <c r="B18" s="31"/>
      <c r="C18" s="28"/>
      <c r="D18" s="28"/>
      <c r="E18" s="29"/>
      <c r="F18" s="23"/>
      <c r="G18" s="23"/>
      <c r="H18" s="23"/>
      <c r="I18" s="23"/>
      <c r="J18" s="23"/>
      <c r="K18" s="23"/>
      <c r="L18" s="23"/>
      <c r="M18" s="23"/>
      <c r="N18" s="23"/>
      <c r="O18" s="23"/>
      <c r="P18" s="23"/>
      <c r="Q18" s="23"/>
      <c r="R18" s="23"/>
      <c r="S18" s="23"/>
      <c r="T18" s="23"/>
      <c r="U18" s="23"/>
      <c r="V18" s="23"/>
      <c r="W18" s="23"/>
      <c r="X18" s="23"/>
      <c r="Y18" s="23"/>
    </row>
    <row r="19" spans="2:25" x14ac:dyDescent="0.25">
      <c r="B19" s="31"/>
      <c r="C19" s="28"/>
      <c r="D19" s="28"/>
      <c r="E19" s="29"/>
      <c r="F19" s="23"/>
      <c r="G19" s="23"/>
      <c r="H19" s="23"/>
      <c r="I19" s="23"/>
      <c r="J19" s="23"/>
      <c r="K19" s="23"/>
      <c r="L19" s="23"/>
      <c r="M19" s="23"/>
      <c r="N19" s="23"/>
      <c r="O19" s="23"/>
      <c r="P19" s="23"/>
      <c r="Q19" s="23"/>
      <c r="R19" s="23"/>
      <c r="S19" s="23"/>
      <c r="T19" s="23"/>
      <c r="U19" s="23"/>
      <c r="V19" s="23"/>
      <c r="W19" s="23"/>
      <c r="X19" s="23"/>
      <c r="Y19" s="23"/>
    </row>
    <row r="20" spans="2:25" x14ac:dyDescent="0.25">
      <c r="B20" s="28"/>
      <c r="C20" s="28"/>
      <c r="D20" s="28"/>
      <c r="E20" s="30"/>
      <c r="F20" s="23"/>
      <c r="G20" s="23"/>
      <c r="H20" s="23"/>
      <c r="I20" s="23"/>
      <c r="J20" s="23"/>
      <c r="K20" s="23"/>
      <c r="L20" s="23"/>
      <c r="M20" s="23"/>
      <c r="N20" s="23"/>
      <c r="O20" s="23"/>
      <c r="P20" s="23"/>
      <c r="Q20" s="23"/>
      <c r="R20" s="23"/>
      <c r="S20" s="23"/>
      <c r="T20" s="23"/>
      <c r="U20" s="23"/>
      <c r="V20" s="23"/>
      <c r="W20" s="23"/>
      <c r="X20" s="23"/>
      <c r="Y20" s="23"/>
    </row>
    <row r="21" spans="2:25" ht="15.75" customHeight="1" x14ac:dyDescent="0.25">
      <c r="B21" s="28"/>
      <c r="C21" s="28"/>
      <c r="D21" s="28"/>
      <c r="E21" s="30"/>
      <c r="F21" s="23"/>
      <c r="G21" s="23"/>
      <c r="H21" s="23"/>
      <c r="I21" s="23"/>
      <c r="J21" s="23"/>
      <c r="K21" s="23"/>
      <c r="L21" s="23"/>
      <c r="M21" s="23"/>
      <c r="N21" s="23"/>
      <c r="O21" s="23"/>
      <c r="P21" s="23"/>
      <c r="Q21" s="23"/>
      <c r="R21" s="23"/>
      <c r="S21" s="23"/>
      <c r="T21" s="23"/>
      <c r="U21" s="23"/>
      <c r="V21" s="23"/>
      <c r="W21" s="23"/>
      <c r="X21" s="23"/>
      <c r="Y21" s="23"/>
    </row>
    <row r="22" spans="2:25" ht="15.75" customHeight="1" x14ac:dyDescent="0.25">
      <c r="B22" s="28"/>
      <c r="C22" s="28"/>
      <c r="D22" s="28"/>
      <c r="E22" s="30"/>
      <c r="F22" s="23"/>
      <c r="G22" s="23"/>
      <c r="H22" s="23"/>
      <c r="I22" s="23"/>
      <c r="J22" s="23"/>
      <c r="K22" s="23"/>
      <c r="L22" s="23"/>
      <c r="M22" s="23"/>
      <c r="N22" s="23"/>
      <c r="O22" s="23"/>
      <c r="P22" s="23"/>
      <c r="Q22" s="23"/>
      <c r="R22" s="23"/>
      <c r="S22" s="23"/>
      <c r="T22" s="23"/>
      <c r="U22" s="23"/>
      <c r="V22" s="23"/>
      <c r="W22" s="23"/>
      <c r="X22" s="23"/>
      <c r="Y22" s="23"/>
    </row>
    <row r="23" spans="2:25" ht="15.75" customHeight="1" x14ac:dyDescent="0.25">
      <c r="B23" s="32" t="s">
        <v>43</v>
      </c>
      <c r="C23" s="33"/>
      <c r="D23" s="33"/>
      <c r="E23" s="34">
        <f>SUM(E5:E22)</f>
        <v>12182</v>
      </c>
    </row>
    <row r="24" spans="2:25" ht="15.75" customHeight="1" x14ac:dyDescent="0.25"/>
    <row r="25" spans="2:25" ht="15.75" customHeight="1" x14ac:dyDescent="0.25"/>
    <row r="26" spans="2:25" ht="15.75" customHeight="1" x14ac:dyDescent="0.25"/>
    <row r="27" spans="2:25" ht="15.75" customHeight="1" x14ac:dyDescent="0.25"/>
    <row r="28" spans="2:25" ht="15.75" customHeight="1" x14ac:dyDescent="0.25"/>
    <row r="29" spans="2:25" ht="15.75" customHeight="1" x14ac:dyDescent="0.25"/>
    <row r="30" spans="2:25" ht="15.75" customHeight="1" x14ac:dyDescent="0.25"/>
    <row r="31" spans="2:25" ht="15.75" customHeight="1" x14ac:dyDescent="0.25"/>
    <row r="32" spans="2:2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1:H2"/>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1"/>
  <sheetViews>
    <sheetView tabSelected="1" view="pageBreakPreview" zoomScale="85" zoomScaleNormal="85" zoomScaleSheetLayoutView="85" workbookViewId="0">
      <selection activeCell="C32" sqref="C32"/>
    </sheetView>
  </sheetViews>
  <sheetFormatPr defaultColWidth="14.42578125" defaultRowHeight="15" customHeight="1" x14ac:dyDescent="0.25"/>
  <cols>
    <col min="1" max="1" width="8.7109375" customWidth="1"/>
    <col min="2" max="2" width="35.7109375" customWidth="1"/>
    <col min="3" max="5" width="10.140625" customWidth="1"/>
    <col min="6" max="6" width="10.7109375" customWidth="1"/>
    <col min="7" max="9" width="10.140625" customWidth="1"/>
    <col min="10" max="10" width="13" bestFit="1" customWidth="1"/>
    <col min="11" max="13" width="10.140625" customWidth="1"/>
    <col min="14" max="14" width="11.42578125" customWidth="1"/>
    <col min="15" max="17" width="10.140625" customWidth="1"/>
    <col min="18" max="18" width="11.42578125" style="142" customWidth="1"/>
    <col min="19" max="19" width="10.140625" customWidth="1"/>
  </cols>
  <sheetData>
    <row r="1" spans="1:22" x14ac:dyDescent="0.25">
      <c r="A1" s="1"/>
      <c r="B1" s="1"/>
      <c r="C1" s="1" t="s">
        <v>0</v>
      </c>
      <c r="D1" s="1" t="s">
        <v>1</v>
      </c>
      <c r="E1" s="1" t="s">
        <v>2</v>
      </c>
      <c r="F1" s="2" t="s">
        <v>3</v>
      </c>
      <c r="G1" s="1" t="s">
        <v>4</v>
      </c>
      <c r="H1" s="1" t="s">
        <v>5</v>
      </c>
      <c r="I1" s="1" t="s">
        <v>6</v>
      </c>
      <c r="J1" s="2" t="s">
        <v>7</v>
      </c>
      <c r="K1" s="1" t="s">
        <v>8</v>
      </c>
      <c r="L1" s="1" t="s">
        <v>9</v>
      </c>
      <c r="M1" s="1" t="s">
        <v>10</v>
      </c>
      <c r="N1" s="2" t="s">
        <v>11</v>
      </c>
      <c r="O1" s="1" t="s">
        <v>12</v>
      </c>
      <c r="P1" s="1" t="s">
        <v>13</v>
      </c>
      <c r="Q1" s="1" t="s">
        <v>14</v>
      </c>
      <c r="R1" s="2" t="s">
        <v>150</v>
      </c>
      <c r="S1" s="3" t="s">
        <v>15</v>
      </c>
    </row>
    <row r="2" spans="1:22" x14ac:dyDescent="0.25">
      <c r="A2" s="4"/>
      <c r="B2" s="4"/>
      <c r="C2" s="4"/>
      <c r="D2" s="4"/>
      <c r="E2" s="4"/>
      <c r="F2" s="4"/>
      <c r="G2" s="4"/>
      <c r="H2" s="4"/>
      <c r="I2" s="4"/>
      <c r="J2" s="4"/>
      <c r="K2" s="4"/>
      <c r="L2" s="4"/>
      <c r="M2" s="4"/>
      <c r="N2" s="2"/>
      <c r="O2" s="4"/>
      <c r="P2" s="4"/>
      <c r="Q2" s="4"/>
      <c r="R2" s="2"/>
      <c r="S2" s="5"/>
    </row>
    <row r="3" spans="1:22" x14ac:dyDescent="0.25">
      <c r="A3" s="4" t="s">
        <v>16</v>
      </c>
      <c r="B3" s="57" t="s">
        <v>65</v>
      </c>
      <c r="C3" s="4">
        <v>1431.87</v>
      </c>
      <c r="D3" s="4"/>
      <c r="E3" s="4"/>
      <c r="F3" s="2"/>
      <c r="G3" s="4"/>
      <c r="H3" s="4"/>
      <c r="I3" s="4"/>
      <c r="J3" s="4"/>
      <c r="K3" s="4"/>
      <c r="L3" s="4"/>
      <c r="M3" s="4"/>
      <c r="N3" s="4"/>
      <c r="O3" s="4"/>
      <c r="P3" s="4"/>
      <c r="Q3" s="4"/>
      <c r="R3" s="4"/>
      <c r="S3" s="5"/>
    </row>
    <row r="4" spans="1:22" s="47" customFormat="1" x14ac:dyDescent="0.25">
      <c r="A4" s="4"/>
      <c r="B4" s="57" t="s">
        <v>135</v>
      </c>
      <c r="C4" s="4">
        <v>17015.32</v>
      </c>
      <c r="D4" s="4"/>
      <c r="E4" s="4"/>
      <c r="F4" s="2"/>
      <c r="G4" s="4"/>
      <c r="H4" s="4"/>
      <c r="I4" s="4"/>
      <c r="J4" s="4"/>
      <c r="K4" s="4"/>
      <c r="L4" s="4"/>
      <c r="M4" s="4"/>
      <c r="N4" s="4"/>
      <c r="O4" s="4"/>
      <c r="P4" s="4"/>
      <c r="Q4" s="4"/>
      <c r="R4" s="4"/>
      <c r="S4" s="5"/>
    </row>
    <row r="5" spans="1:22" x14ac:dyDescent="0.25">
      <c r="A5" s="4" t="s">
        <v>17</v>
      </c>
      <c r="B5" s="4"/>
      <c r="C5" s="4"/>
      <c r="D5" s="4"/>
      <c r="E5" s="4"/>
      <c r="F5" s="2"/>
      <c r="G5" s="4"/>
      <c r="H5" s="4"/>
      <c r="I5" s="4"/>
      <c r="J5" s="4"/>
      <c r="K5" s="4"/>
      <c r="L5" s="4"/>
      <c r="M5" s="4"/>
      <c r="N5" s="2"/>
      <c r="O5" s="4"/>
      <c r="P5" s="4"/>
      <c r="Q5" s="4"/>
      <c r="R5" s="2"/>
      <c r="S5" s="5"/>
    </row>
    <row r="6" spans="1:22" s="43" customFormat="1" x14ac:dyDescent="0.25">
      <c r="A6" s="4" t="s">
        <v>86</v>
      </c>
      <c r="B6" s="4"/>
      <c r="C6" s="4"/>
      <c r="D6" s="4">
        <v>1000</v>
      </c>
      <c r="F6" s="2"/>
      <c r="G6" s="4"/>
      <c r="H6" s="4"/>
      <c r="J6" s="4"/>
      <c r="K6" s="4"/>
      <c r="L6" s="4"/>
      <c r="M6" s="4"/>
      <c r="N6" s="2"/>
      <c r="O6" s="4"/>
      <c r="P6" s="4"/>
      <c r="Q6" s="4"/>
      <c r="R6" s="2"/>
      <c r="S6" s="5"/>
    </row>
    <row r="7" spans="1:22" x14ac:dyDescent="0.25">
      <c r="A7" s="4"/>
      <c r="B7" s="4"/>
      <c r="C7" s="4"/>
      <c r="D7" s="4"/>
      <c r="E7" s="4"/>
      <c r="F7" s="2"/>
      <c r="G7" s="4"/>
      <c r="H7" s="4"/>
      <c r="I7" s="4"/>
      <c r="J7" s="4"/>
      <c r="K7" s="4"/>
      <c r="L7" s="4"/>
      <c r="M7" s="4"/>
      <c r="N7" s="2"/>
      <c r="O7" s="4"/>
      <c r="P7" s="4"/>
      <c r="Q7" s="4"/>
      <c r="R7" s="2"/>
      <c r="S7" s="5"/>
    </row>
    <row r="8" spans="1:22" x14ac:dyDescent="0.25">
      <c r="A8" s="1" t="s">
        <v>18</v>
      </c>
      <c r="B8" s="4"/>
      <c r="C8" s="4"/>
      <c r="D8" s="4"/>
      <c r="E8" s="4"/>
      <c r="F8" s="2"/>
      <c r="G8" s="4"/>
      <c r="H8" s="4"/>
      <c r="I8" s="4"/>
      <c r="J8" s="4"/>
      <c r="K8" s="4"/>
      <c r="L8" s="4"/>
      <c r="M8" s="4"/>
      <c r="N8" s="2"/>
      <c r="O8" s="4"/>
      <c r="P8" s="4"/>
      <c r="Q8" s="4"/>
      <c r="R8" s="2"/>
      <c r="S8" s="5"/>
    </row>
    <row r="9" spans="1:22" ht="15.75" x14ac:dyDescent="0.25">
      <c r="A9" s="121" t="s">
        <v>25</v>
      </c>
      <c r="B9" s="4"/>
      <c r="C9" s="4">
        <f>Payments!U6</f>
        <v>0</v>
      </c>
      <c r="D9" s="4">
        <f>Payments!V6</f>
        <v>0</v>
      </c>
      <c r="E9" s="4">
        <f>Payments!W6</f>
        <v>0</v>
      </c>
      <c r="F9" s="2">
        <f>C9+D9+E9</f>
        <v>0</v>
      </c>
      <c r="G9" s="4">
        <f>Payments!X6</f>
        <v>0</v>
      </c>
      <c r="H9" s="4">
        <f>Payments!Y6</f>
        <v>0</v>
      </c>
      <c r="I9" s="4">
        <f>Payments!Z6</f>
        <v>0</v>
      </c>
      <c r="J9" s="2">
        <f>G9+H9+I9</f>
        <v>0</v>
      </c>
      <c r="K9" s="4">
        <f>Payments!AA6</f>
        <v>0</v>
      </c>
      <c r="L9" s="4">
        <f>Payments!AB6</f>
        <v>0</v>
      </c>
      <c r="M9" s="4">
        <f>Payments!AC6</f>
        <v>0</v>
      </c>
      <c r="N9" s="2">
        <f>SUM(K9:M9)</f>
        <v>0</v>
      </c>
      <c r="O9" s="4">
        <f>Payments!R6</f>
        <v>0</v>
      </c>
      <c r="P9" s="4">
        <f>Payments!S6</f>
        <v>0</v>
      </c>
      <c r="Q9" s="4">
        <f>Payments!T6</f>
        <v>0</v>
      </c>
      <c r="R9" s="2">
        <f>SUM(O9:Q9)</f>
        <v>0</v>
      </c>
      <c r="S9" s="3">
        <f>SUM(F9,J9,N9,R9)</f>
        <v>0</v>
      </c>
      <c r="V9" s="48"/>
    </row>
    <row r="10" spans="1:22" ht="15.75" x14ac:dyDescent="0.25">
      <c r="A10" s="121" t="s">
        <v>193</v>
      </c>
      <c r="B10" s="4"/>
      <c r="C10" s="4">
        <f>Payments!U7</f>
        <v>0</v>
      </c>
      <c r="D10" s="4">
        <f>Payments!V7</f>
        <v>0</v>
      </c>
      <c r="E10" s="4">
        <f>Payments!W7</f>
        <v>0</v>
      </c>
      <c r="F10" s="2">
        <f t="shared" ref="F10:F36" si="0">C10+D10+E10</f>
        <v>0</v>
      </c>
      <c r="G10" s="4">
        <f>Payments!X7</f>
        <v>0</v>
      </c>
      <c r="H10" s="4">
        <f>Payments!Y7</f>
        <v>0</v>
      </c>
      <c r="I10" s="4">
        <f>Payments!Z7</f>
        <v>0</v>
      </c>
      <c r="J10" s="2">
        <f t="shared" ref="J10:J36" si="1">G10+H10+I10</f>
        <v>0</v>
      </c>
      <c r="K10" s="4">
        <f>Payments!AA7</f>
        <v>0</v>
      </c>
      <c r="L10" s="4">
        <f>Payments!AB7</f>
        <v>0</v>
      </c>
      <c r="M10" s="4">
        <f>Payments!AC7</f>
        <v>0</v>
      </c>
      <c r="N10" s="2">
        <f t="shared" ref="N10:N36" si="2">SUM(K10:M10)</f>
        <v>0</v>
      </c>
      <c r="O10" s="4">
        <f>Payments!R7</f>
        <v>0</v>
      </c>
      <c r="P10" s="4">
        <f>Payments!S7</f>
        <v>0</v>
      </c>
      <c r="Q10" s="4">
        <f>Payments!T7</f>
        <v>0</v>
      </c>
      <c r="R10" s="2">
        <f t="shared" ref="R10:R36" si="3">SUM(O10:Q10)</f>
        <v>0</v>
      </c>
      <c r="S10" s="3">
        <f t="shared" ref="S10:S36" si="4">SUM(F10,J10,N10,R10)</f>
        <v>0</v>
      </c>
      <c r="V10" s="50"/>
    </row>
    <row r="11" spans="1:22" ht="15.75" x14ac:dyDescent="0.25">
      <c r="A11" s="121" t="s">
        <v>24</v>
      </c>
      <c r="B11" s="4"/>
      <c r="C11" s="4">
        <f>Payments!U8</f>
        <v>0</v>
      </c>
      <c r="D11" s="4">
        <f>Payments!V8</f>
        <v>0</v>
      </c>
      <c r="E11" s="4">
        <f>Payments!W8</f>
        <v>0</v>
      </c>
      <c r="F11" s="2">
        <f t="shared" si="0"/>
        <v>0</v>
      </c>
      <c r="G11" s="4">
        <f>Payments!X8</f>
        <v>0</v>
      </c>
      <c r="H11" s="4">
        <f>Payments!Y8</f>
        <v>0</v>
      </c>
      <c r="I11" s="4">
        <f>Payments!Z8</f>
        <v>0</v>
      </c>
      <c r="J11" s="2">
        <f t="shared" si="1"/>
        <v>0</v>
      </c>
      <c r="K11" s="4">
        <f>Payments!AA8</f>
        <v>0</v>
      </c>
      <c r="L11" s="4">
        <f>Payments!AB8</f>
        <v>0</v>
      </c>
      <c r="M11" s="4">
        <f>Payments!AC8</f>
        <v>0</v>
      </c>
      <c r="N11" s="2">
        <f t="shared" si="2"/>
        <v>0</v>
      </c>
      <c r="O11" s="4">
        <f>Payments!R8</f>
        <v>0</v>
      </c>
      <c r="P11" s="4">
        <f>Payments!S8</f>
        <v>0</v>
      </c>
      <c r="Q11" s="4">
        <f>Payments!T8</f>
        <v>0</v>
      </c>
      <c r="R11" s="2">
        <f t="shared" si="3"/>
        <v>0</v>
      </c>
      <c r="S11" s="3">
        <f t="shared" si="4"/>
        <v>0</v>
      </c>
      <c r="V11" s="48"/>
    </row>
    <row r="12" spans="1:22" ht="15.75" x14ac:dyDescent="0.25">
      <c r="A12" s="121" t="s">
        <v>194</v>
      </c>
      <c r="B12" s="4"/>
      <c r="C12" s="4">
        <f>Payments!U9</f>
        <v>0</v>
      </c>
      <c r="D12" s="4">
        <f>Payments!V9</f>
        <v>0</v>
      </c>
      <c r="E12" s="4">
        <f>Payments!W9</f>
        <v>0</v>
      </c>
      <c r="F12" s="2">
        <f t="shared" si="0"/>
        <v>0</v>
      </c>
      <c r="G12" s="4">
        <f>Payments!X9</f>
        <v>0</v>
      </c>
      <c r="H12" s="4">
        <f>Payments!Y9</f>
        <v>0</v>
      </c>
      <c r="I12" s="4">
        <f>Payments!Z9</f>
        <v>0</v>
      </c>
      <c r="J12" s="2">
        <f t="shared" si="1"/>
        <v>0</v>
      </c>
      <c r="K12" s="4">
        <f>Payments!AA9</f>
        <v>0</v>
      </c>
      <c r="L12" s="4">
        <f>Payments!AB9</f>
        <v>0</v>
      </c>
      <c r="M12" s="4">
        <f>Payments!AC9</f>
        <v>0</v>
      </c>
      <c r="N12" s="2">
        <f t="shared" si="2"/>
        <v>0</v>
      </c>
      <c r="O12" s="4">
        <f>Payments!R9</f>
        <v>0</v>
      </c>
      <c r="P12" s="4">
        <f>Payments!S9</f>
        <v>0</v>
      </c>
      <c r="Q12" s="4">
        <f>Payments!T9</f>
        <v>0</v>
      </c>
      <c r="R12" s="2">
        <f t="shared" si="3"/>
        <v>0</v>
      </c>
      <c r="S12" s="3">
        <f t="shared" si="4"/>
        <v>0</v>
      </c>
      <c r="V12" s="48"/>
    </row>
    <row r="13" spans="1:22" ht="15.75" x14ac:dyDescent="0.25">
      <c r="A13" s="121" t="s">
        <v>195</v>
      </c>
      <c r="B13" s="4"/>
      <c r="C13" s="4">
        <f>Payments!U10</f>
        <v>0</v>
      </c>
      <c r="D13" s="4">
        <f>Payments!V10</f>
        <v>0</v>
      </c>
      <c r="E13" s="4">
        <f>Payments!W10</f>
        <v>0</v>
      </c>
      <c r="F13" s="2">
        <f t="shared" si="0"/>
        <v>0</v>
      </c>
      <c r="G13" s="4">
        <f>Payments!X10</f>
        <v>0</v>
      </c>
      <c r="H13" s="4">
        <f>Payments!Y10</f>
        <v>0</v>
      </c>
      <c r="I13" s="4">
        <f>Payments!Z10</f>
        <v>0</v>
      </c>
      <c r="J13" s="2">
        <f t="shared" si="1"/>
        <v>0</v>
      </c>
      <c r="K13" s="4">
        <f>Payments!AA10</f>
        <v>0</v>
      </c>
      <c r="L13" s="4">
        <f>Payments!AB10</f>
        <v>0</v>
      </c>
      <c r="M13" s="4">
        <f>Payments!AC10</f>
        <v>0</v>
      </c>
      <c r="N13" s="2">
        <f t="shared" si="2"/>
        <v>0</v>
      </c>
      <c r="O13" s="4">
        <f>Payments!R10</f>
        <v>0</v>
      </c>
      <c r="P13" s="4">
        <f>Payments!S10</f>
        <v>0</v>
      </c>
      <c r="Q13" s="4">
        <f>Payments!T10</f>
        <v>0</v>
      </c>
      <c r="R13" s="2">
        <f t="shared" si="3"/>
        <v>0</v>
      </c>
      <c r="S13" s="3">
        <f t="shared" si="4"/>
        <v>0</v>
      </c>
      <c r="V13" s="48"/>
    </row>
    <row r="14" spans="1:22" ht="15.75" x14ac:dyDescent="0.25">
      <c r="A14" s="121" t="s">
        <v>111</v>
      </c>
      <c r="B14" s="4"/>
      <c r="C14" s="4">
        <f>Payments!U11</f>
        <v>218</v>
      </c>
      <c r="D14" s="4">
        <f>Payments!V11</f>
        <v>0</v>
      </c>
      <c r="E14" s="4">
        <f>Payments!W11</f>
        <v>0</v>
      </c>
      <c r="F14" s="2">
        <f t="shared" si="0"/>
        <v>218</v>
      </c>
      <c r="G14" s="4">
        <f>Payments!X11</f>
        <v>0</v>
      </c>
      <c r="H14" s="4">
        <f>Payments!Y11</f>
        <v>0</v>
      </c>
      <c r="I14" s="4">
        <f>Payments!Z11</f>
        <v>0</v>
      </c>
      <c r="J14" s="2">
        <f t="shared" si="1"/>
        <v>0</v>
      </c>
      <c r="K14" s="4">
        <f>Payments!AA11</f>
        <v>0</v>
      </c>
      <c r="L14" s="4">
        <f>Payments!AB11</f>
        <v>0</v>
      </c>
      <c r="M14" s="4">
        <f>Payments!AC11</f>
        <v>0</v>
      </c>
      <c r="N14" s="2">
        <f t="shared" si="2"/>
        <v>0</v>
      </c>
      <c r="O14" s="4">
        <f>Payments!R11</f>
        <v>0</v>
      </c>
      <c r="P14" s="4">
        <f>Payments!S11</f>
        <v>0</v>
      </c>
      <c r="Q14" s="4">
        <f>Payments!T11</f>
        <v>0</v>
      </c>
      <c r="R14" s="2">
        <f t="shared" si="3"/>
        <v>0</v>
      </c>
      <c r="S14" s="3">
        <f t="shared" si="4"/>
        <v>218</v>
      </c>
      <c r="V14" s="48"/>
    </row>
    <row r="15" spans="1:22" ht="15.75" x14ac:dyDescent="0.25">
      <c r="A15" s="121" t="s">
        <v>19</v>
      </c>
      <c r="B15" s="4"/>
      <c r="C15" s="4">
        <f>Payments!U12</f>
        <v>274.47000000000003</v>
      </c>
      <c r="D15" s="4">
        <f>Payments!V12</f>
        <v>274.27</v>
      </c>
      <c r="E15" s="4">
        <f>Payments!W12</f>
        <v>0</v>
      </c>
      <c r="F15" s="2">
        <f t="shared" si="0"/>
        <v>548.74</v>
      </c>
      <c r="G15" s="4">
        <f>Payments!X12</f>
        <v>0</v>
      </c>
      <c r="H15" s="4">
        <f>Payments!Y12</f>
        <v>0</v>
      </c>
      <c r="I15" s="4">
        <f>Payments!Z12</f>
        <v>0</v>
      </c>
      <c r="J15" s="2">
        <f t="shared" si="1"/>
        <v>0</v>
      </c>
      <c r="K15" s="4">
        <f>Payments!AA12</f>
        <v>0</v>
      </c>
      <c r="L15" s="4">
        <f>Payments!AB12</f>
        <v>0</v>
      </c>
      <c r="M15" s="4">
        <f>Payments!AC12</f>
        <v>0</v>
      </c>
      <c r="N15" s="2">
        <f t="shared" si="2"/>
        <v>0</v>
      </c>
      <c r="O15" s="4">
        <f>Payments!R12</f>
        <v>0</v>
      </c>
      <c r="P15" s="4">
        <f>Payments!S12</f>
        <v>0</v>
      </c>
      <c r="Q15" s="4">
        <f>Payments!T12</f>
        <v>0</v>
      </c>
      <c r="R15" s="2">
        <f t="shared" si="3"/>
        <v>0</v>
      </c>
      <c r="S15" s="3">
        <f t="shared" si="4"/>
        <v>548.74</v>
      </c>
      <c r="V15" s="48"/>
    </row>
    <row r="16" spans="1:22" ht="15.75" x14ac:dyDescent="0.25">
      <c r="A16" s="121" t="s">
        <v>196</v>
      </c>
      <c r="B16" s="4"/>
      <c r="C16" s="4">
        <f>Payments!U13</f>
        <v>0</v>
      </c>
      <c r="D16" s="4">
        <f>Payments!V13</f>
        <v>0</v>
      </c>
      <c r="E16" s="4">
        <f>Payments!W13</f>
        <v>0</v>
      </c>
      <c r="F16" s="2">
        <f t="shared" si="0"/>
        <v>0</v>
      </c>
      <c r="G16" s="4">
        <f>Payments!X13</f>
        <v>0</v>
      </c>
      <c r="H16" s="4">
        <f>Payments!Y13</f>
        <v>0</v>
      </c>
      <c r="I16" s="4">
        <f>Payments!Z13</f>
        <v>0</v>
      </c>
      <c r="J16" s="2">
        <f t="shared" si="1"/>
        <v>0</v>
      </c>
      <c r="K16" s="4">
        <f>Payments!AA13</f>
        <v>0</v>
      </c>
      <c r="L16" s="4">
        <f>Payments!AB13</f>
        <v>0</v>
      </c>
      <c r="M16" s="4">
        <f>Payments!AC13</f>
        <v>0</v>
      </c>
      <c r="N16" s="2">
        <f t="shared" si="2"/>
        <v>0</v>
      </c>
      <c r="O16" s="4">
        <f>Payments!R13</f>
        <v>0</v>
      </c>
      <c r="P16" s="4">
        <f>Payments!S13</f>
        <v>0</v>
      </c>
      <c r="Q16" s="4">
        <f>Payments!T13</f>
        <v>0</v>
      </c>
      <c r="R16" s="2">
        <f t="shared" si="3"/>
        <v>0</v>
      </c>
      <c r="S16" s="3">
        <f t="shared" si="4"/>
        <v>0</v>
      </c>
      <c r="V16" s="48"/>
    </row>
    <row r="17" spans="1:22" ht="15.75" x14ac:dyDescent="0.25">
      <c r="A17" s="121" t="s">
        <v>197</v>
      </c>
      <c r="B17" s="4"/>
      <c r="C17" s="4">
        <f>Payments!U14</f>
        <v>0</v>
      </c>
      <c r="D17" s="4">
        <f>Payments!V14</f>
        <v>0</v>
      </c>
      <c r="E17" s="4">
        <f>Payments!W14</f>
        <v>0</v>
      </c>
      <c r="F17" s="2">
        <f t="shared" si="0"/>
        <v>0</v>
      </c>
      <c r="G17" s="4">
        <f>Payments!X14</f>
        <v>0</v>
      </c>
      <c r="H17" s="4">
        <f>Payments!Y14</f>
        <v>0</v>
      </c>
      <c r="I17" s="4">
        <f>Payments!Z14</f>
        <v>0</v>
      </c>
      <c r="J17" s="2">
        <f t="shared" si="1"/>
        <v>0</v>
      </c>
      <c r="K17" s="4">
        <f>Payments!AA14</f>
        <v>0</v>
      </c>
      <c r="L17" s="4">
        <f>Payments!AB14</f>
        <v>0</v>
      </c>
      <c r="M17" s="4">
        <f>Payments!AC14</f>
        <v>0</v>
      </c>
      <c r="N17" s="2">
        <f t="shared" si="2"/>
        <v>0</v>
      </c>
      <c r="O17" s="4">
        <f>Payments!R14</f>
        <v>0</v>
      </c>
      <c r="P17" s="4">
        <f>Payments!S14</f>
        <v>0</v>
      </c>
      <c r="Q17" s="4">
        <f>Payments!T14</f>
        <v>0</v>
      </c>
      <c r="R17" s="2">
        <f t="shared" si="3"/>
        <v>0</v>
      </c>
      <c r="S17" s="3">
        <f t="shared" si="4"/>
        <v>0</v>
      </c>
      <c r="V17" s="48"/>
    </row>
    <row r="18" spans="1:22" ht="15.75" x14ac:dyDescent="0.25">
      <c r="A18" s="121" t="s">
        <v>198</v>
      </c>
      <c r="B18" s="4"/>
      <c r="C18" s="4">
        <f>Payments!U15</f>
        <v>0</v>
      </c>
      <c r="D18" s="4">
        <f>Payments!V15</f>
        <v>0</v>
      </c>
      <c r="E18" s="4">
        <f>Payments!W15</f>
        <v>0</v>
      </c>
      <c r="F18" s="2">
        <f t="shared" si="0"/>
        <v>0</v>
      </c>
      <c r="G18" s="4">
        <f>Payments!X15</f>
        <v>0</v>
      </c>
      <c r="H18" s="4">
        <f>Payments!Y15</f>
        <v>0</v>
      </c>
      <c r="I18" s="4">
        <f>Payments!Z15</f>
        <v>0</v>
      </c>
      <c r="J18" s="2">
        <f t="shared" si="1"/>
        <v>0</v>
      </c>
      <c r="K18" s="4">
        <f>Payments!AA15</f>
        <v>0</v>
      </c>
      <c r="L18" s="4">
        <f>Payments!AB15</f>
        <v>0</v>
      </c>
      <c r="M18" s="4">
        <f>Payments!AC15</f>
        <v>0</v>
      </c>
      <c r="N18" s="2">
        <f t="shared" si="2"/>
        <v>0</v>
      </c>
      <c r="O18" s="4">
        <f>Payments!R15</f>
        <v>0</v>
      </c>
      <c r="P18" s="4">
        <f>Payments!S15</f>
        <v>0</v>
      </c>
      <c r="Q18" s="4">
        <f>Payments!T15</f>
        <v>0</v>
      </c>
      <c r="R18" s="2">
        <f t="shared" si="3"/>
        <v>0</v>
      </c>
      <c r="S18" s="3">
        <f t="shared" si="4"/>
        <v>0</v>
      </c>
      <c r="V18" s="48"/>
    </row>
    <row r="19" spans="1:22" ht="15.75" x14ac:dyDescent="0.25">
      <c r="A19" s="121" t="s">
        <v>20</v>
      </c>
      <c r="B19" s="4"/>
      <c r="C19" s="4">
        <f>Payments!U16</f>
        <v>68.400000000000006</v>
      </c>
      <c r="D19" s="4">
        <f>Payments!V16</f>
        <v>68.599999999999994</v>
      </c>
      <c r="E19" s="4">
        <f>Payments!W16</f>
        <v>0</v>
      </c>
      <c r="F19" s="2">
        <f t="shared" si="0"/>
        <v>137</v>
      </c>
      <c r="G19" s="4">
        <f>Payments!X16</f>
        <v>0</v>
      </c>
      <c r="H19" s="4">
        <f>Payments!Y16</f>
        <v>0</v>
      </c>
      <c r="I19" s="4">
        <f>Payments!Z16</f>
        <v>0</v>
      </c>
      <c r="J19" s="2">
        <f t="shared" si="1"/>
        <v>0</v>
      </c>
      <c r="K19" s="4">
        <f>Payments!AA16</f>
        <v>0</v>
      </c>
      <c r="L19" s="4">
        <f>Payments!AB16</f>
        <v>0</v>
      </c>
      <c r="M19" s="4">
        <f>Payments!AC16</f>
        <v>0</v>
      </c>
      <c r="N19" s="2">
        <f t="shared" si="2"/>
        <v>0</v>
      </c>
      <c r="O19" s="4">
        <f>Payments!R16</f>
        <v>0</v>
      </c>
      <c r="P19" s="4">
        <f>Payments!S16</f>
        <v>0</v>
      </c>
      <c r="Q19" s="4">
        <f>Payments!T16</f>
        <v>0</v>
      </c>
      <c r="R19" s="2">
        <f t="shared" si="3"/>
        <v>0</v>
      </c>
      <c r="S19" s="3">
        <f t="shared" si="4"/>
        <v>137</v>
      </c>
      <c r="V19" s="48"/>
    </row>
    <row r="20" spans="1:22" ht="15.75" x14ac:dyDescent="0.25">
      <c r="A20" s="121" t="s">
        <v>23</v>
      </c>
      <c r="B20" s="4"/>
      <c r="C20" s="4">
        <f>Payments!U17</f>
        <v>0</v>
      </c>
      <c r="D20" s="4">
        <f>Payments!V17</f>
        <v>0</v>
      </c>
      <c r="E20" s="4">
        <f>Payments!W17</f>
        <v>0</v>
      </c>
      <c r="F20" s="2">
        <f t="shared" si="0"/>
        <v>0</v>
      </c>
      <c r="G20" s="4">
        <f>Payments!X17</f>
        <v>0</v>
      </c>
      <c r="H20" s="4">
        <f>Payments!Y17</f>
        <v>0</v>
      </c>
      <c r="I20" s="4">
        <f>Payments!Z17</f>
        <v>0</v>
      </c>
      <c r="J20" s="2">
        <f t="shared" si="1"/>
        <v>0</v>
      </c>
      <c r="K20" s="4">
        <f>Payments!AA17</f>
        <v>0</v>
      </c>
      <c r="L20" s="4">
        <f>Payments!AB17</f>
        <v>0</v>
      </c>
      <c r="M20" s="4">
        <f>Payments!AC17</f>
        <v>0</v>
      </c>
      <c r="N20" s="2">
        <f t="shared" si="2"/>
        <v>0</v>
      </c>
      <c r="O20" s="4">
        <f>Payments!R17</f>
        <v>0</v>
      </c>
      <c r="P20" s="4">
        <f>Payments!S17</f>
        <v>0</v>
      </c>
      <c r="Q20" s="4">
        <f>Payments!T17</f>
        <v>0</v>
      </c>
      <c r="R20" s="2">
        <f t="shared" si="3"/>
        <v>0</v>
      </c>
      <c r="S20" s="3">
        <f t="shared" si="4"/>
        <v>0</v>
      </c>
      <c r="V20" s="48"/>
    </row>
    <row r="21" spans="1:22" ht="15.75" x14ac:dyDescent="0.25">
      <c r="A21" s="121" t="s">
        <v>199</v>
      </c>
      <c r="B21" s="4"/>
      <c r="C21" s="4">
        <f>Payments!U18</f>
        <v>0</v>
      </c>
      <c r="D21" s="4">
        <f>Payments!V18</f>
        <v>0</v>
      </c>
      <c r="E21" s="4">
        <f>Payments!W18</f>
        <v>0</v>
      </c>
      <c r="F21" s="2">
        <f t="shared" si="0"/>
        <v>0</v>
      </c>
      <c r="G21" s="4">
        <f>Payments!X18</f>
        <v>0</v>
      </c>
      <c r="H21" s="4">
        <f>Payments!Y18</f>
        <v>0</v>
      </c>
      <c r="I21" s="4">
        <f>Payments!Z18</f>
        <v>0</v>
      </c>
      <c r="J21" s="2">
        <f t="shared" si="1"/>
        <v>0</v>
      </c>
      <c r="K21" s="4">
        <f>Payments!AA18</f>
        <v>0</v>
      </c>
      <c r="L21" s="4">
        <f>Payments!AB18</f>
        <v>0</v>
      </c>
      <c r="M21" s="4">
        <f>Payments!AC18</f>
        <v>0</v>
      </c>
      <c r="N21" s="2">
        <f t="shared" si="2"/>
        <v>0</v>
      </c>
      <c r="O21" s="4">
        <f>Payments!R18</f>
        <v>0</v>
      </c>
      <c r="P21" s="4">
        <f>Payments!S18</f>
        <v>0</v>
      </c>
      <c r="Q21" s="4">
        <f>Payments!T18</f>
        <v>0</v>
      </c>
      <c r="R21" s="2">
        <f t="shared" si="3"/>
        <v>0</v>
      </c>
      <c r="S21" s="3">
        <f t="shared" si="4"/>
        <v>0</v>
      </c>
      <c r="V21" s="48"/>
    </row>
    <row r="22" spans="1:22" ht="15.75" x14ac:dyDescent="0.25">
      <c r="A22" s="121" t="s">
        <v>200</v>
      </c>
      <c r="B22" s="4"/>
      <c r="C22" s="4">
        <f>Payments!U19</f>
        <v>0</v>
      </c>
      <c r="D22" s="4">
        <f>Payments!V19</f>
        <v>0</v>
      </c>
      <c r="E22" s="4">
        <f>Payments!W19</f>
        <v>0</v>
      </c>
      <c r="F22" s="2">
        <f t="shared" si="0"/>
        <v>0</v>
      </c>
      <c r="G22" s="4">
        <f>Payments!X19</f>
        <v>0</v>
      </c>
      <c r="H22" s="4">
        <f>Payments!Y19</f>
        <v>0</v>
      </c>
      <c r="I22" s="4">
        <f>Payments!Z19</f>
        <v>0</v>
      </c>
      <c r="J22" s="2">
        <f t="shared" si="1"/>
        <v>0</v>
      </c>
      <c r="K22" s="4">
        <f>Payments!AA19</f>
        <v>0</v>
      </c>
      <c r="L22" s="4">
        <f>Payments!AB19</f>
        <v>0</v>
      </c>
      <c r="M22" s="4">
        <f>Payments!AC19</f>
        <v>0</v>
      </c>
      <c r="N22" s="2">
        <f t="shared" si="2"/>
        <v>0</v>
      </c>
      <c r="O22" s="4">
        <f>Payments!R19</f>
        <v>0</v>
      </c>
      <c r="P22" s="4">
        <f>Payments!S19</f>
        <v>0</v>
      </c>
      <c r="Q22" s="4">
        <f>Payments!T19</f>
        <v>0</v>
      </c>
      <c r="R22" s="2">
        <f t="shared" si="3"/>
        <v>0</v>
      </c>
      <c r="S22" s="3">
        <f t="shared" si="4"/>
        <v>0</v>
      </c>
      <c r="V22" s="48"/>
    </row>
    <row r="23" spans="1:22" ht="15.75" customHeight="1" x14ac:dyDescent="0.25">
      <c r="A23" s="121" t="s">
        <v>27</v>
      </c>
      <c r="B23" s="4"/>
      <c r="C23" s="4">
        <f>Payments!U20</f>
        <v>0</v>
      </c>
      <c r="D23" s="4">
        <f>Payments!V20</f>
        <v>0</v>
      </c>
      <c r="E23" s="4">
        <f>Payments!W20</f>
        <v>0</v>
      </c>
      <c r="F23" s="2">
        <f t="shared" si="0"/>
        <v>0</v>
      </c>
      <c r="G23" s="4">
        <f>Payments!X20</f>
        <v>0</v>
      </c>
      <c r="H23" s="4">
        <f>Payments!Y20</f>
        <v>0</v>
      </c>
      <c r="I23" s="4">
        <f>Payments!Z20</f>
        <v>0</v>
      </c>
      <c r="J23" s="2">
        <f t="shared" si="1"/>
        <v>0</v>
      </c>
      <c r="K23" s="4">
        <f>Payments!AA20</f>
        <v>0</v>
      </c>
      <c r="L23" s="4">
        <f>Payments!AB20</f>
        <v>0</v>
      </c>
      <c r="M23" s="4">
        <f>Payments!AC20</f>
        <v>0</v>
      </c>
      <c r="N23" s="2">
        <f t="shared" si="2"/>
        <v>0</v>
      </c>
      <c r="O23" s="4">
        <f>Payments!R20</f>
        <v>0</v>
      </c>
      <c r="P23" s="4">
        <f>Payments!S20</f>
        <v>0</v>
      </c>
      <c r="Q23" s="4">
        <f>Payments!T20</f>
        <v>0</v>
      </c>
      <c r="R23" s="2">
        <f t="shared" si="3"/>
        <v>0</v>
      </c>
      <c r="S23" s="3">
        <f t="shared" si="4"/>
        <v>0</v>
      </c>
      <c r="V23" s="48"/>
    </row>
    <row r="24" spans="1:22" ht="15.75" customHeight="1" x14ac:dyDescent="0.25">
      <c r="A24" s="121" t="s">
        <v>21</v>
      </c>
      <c r="B24" s="4"/>
      <c r="C24" s="4">
        <f>Payments!U21</f>
        <v>0</v>
      </c>
      <c r="D24" s="4">
        <f>Payments!V21</f>
        <v>0</v>
      </c>
      <c r="E24" s="4">
        <f>Payments!W21</f>
        <v>0</v>
      </c>
      <c r="F24" s="2">
        <f t="shared" si="0"/>
        <v>0</v>
      </c>
      <c r="G24" s="4">
        <f>Payments!X21</f>
        <v>0</v>
      </c>
      <c r="H24" s="4">
        <f>Payments!Y21</f>
        <v>0</v>
      </c>
      <c r="I24" s="4">
        <f>Payments!Z21</f>
        <v>0</v>
      </c>
      <c r="J24" s="2">
        <f t="shared" si="1"/>
        <v>0</v>
      </c>
      <c r="K24" s="4">
        <f>Payments!AA21</f>
        <v>0</v>
      </c>
      <c r="L24" s="4">
        <f>Payments!AB21</f>
        <v>0</v>
      </c>
      <c r="M24" s="4">
        <f>Payments!AC21</f>
        <v>0</v>
      </c>
      <c r="N24" s="2">
        <f t="shared" si="2"/>
        <v>0</v>
      </c>
      <c r="O24" s="4">
        <f>Payments!R21</f>
        <v>0</v>
      </c>
      <c r="P24" s="4">
        <f>Payments!S21</f>
        <v>0</v>
      </c>
      <c r="Q24" s="4">
        <f>Payments!T21</f>
        <v>0</v>
      </c>
      <c r="R24" s="2">
        <f t="shared" si="3"/>
        <v>0</v>
      </c>
      <c r="S24" s="3">
        <f t="shared" si="4"/>
        <v>0</v>
      </c>
      <c r="V24" s="51"/>
    </row>
    <row r="25" spans="1:22" ht="15.75" customHeight="1" x14ac:dyDescent="0.25">
      <c r="A25" s="121" t="s">
        <v>201</v>
      </c>
      <c r="B25" s="4"/>
      <c r="C25" s="4">
        <f>Payments!U22</f>
        <v>11.5</v>
      </c>
      <c r="D25" s="4">
        <f>Payments!V22</f>
        <v>11.5</v>
      </c>
      <c r="E25" s="4">
        <f>Payments!W22</f>
        <v>0</v>
      </c>
      <c r="F25" s="2">
        <f t="shared" si="0"/>
        <v>23</v>
      </c>
      <c r="G25" s="4">
        <f>Payments!X22</f>
        <v>0</v>
      </c>
      <c r="H25" s="4">
        <f>Payments!Y22</f>
        <v>0</v>
      </c>
      <c r="I25" s="4">
        <f>Payments!Z22</f>
        <v>0</v>
      </c>
      <c r="J25" s="2">
        <f t="shared" si="1"/>
        <v>0</v>
      </c>
      <c r="K25" s="4">
        <f>Payments!AA22</f>
        <v>0</v>
      </c>
      <c r="L25" s="4">
        <f>Payments!AB22</f>
        <v>0</v>
      </c>
      <c r="M25" s="4">
        <f>Payments!AC22</f>
        <v>0</v>
      </c>
      <c r="N25" s="2">
        <f t="shared" si="2"/>
        <v>0</v>
      </c>
      <c r="O25" s="4">
        <f>Payments!R22</f>
        <v>0</v>
      </c>
      <c r="P25" s="4">
        <f>Payments!S22</f>
        <v>0</v>
      </c>
      <c r="Q25" s="4">
        <f>Payments!T22</f>
        <v>0</v>
      </c>
      <c r="R25" s="2">
        <f t="shared" si="3"/>
        <v>0</v>
      </c>
      <c r="S25" s="3">
        <f t="shared" si="4"/>
        <v>23</v>
      </c>
      <c r="V25" s="48"/>
    </row>
    <row r="26" spans="1:22" ht="15.75" customHeight="1" x14ac:dyDescent="0.25">
      <c r="A26" s="121" t="s">
        <v>202</v>
      </c>
      <c r="B26" s="4"/>
      <c r="C26" s="4">
        <f>Payments!U23</f>
        <v>0</v>
      </c>
      <c r="D26" s="4">
        <f>Payments!V23</f>
        <v>0</v>
      </c>
      <c r="E26" s="4">
        <f>Payments!W23</f>
        <v>0</v>
      </c>
      <c r="F26" s="2">
        <f t="shared" si="0"/>
        <v>0</v>
      </c>
      <c r="G26" s="4">
        <f>Payments!X23</f>
        <v>0</v>
      </c>
      <c r="H26" s="4">
        <f>Payments!Y23</f>
        <v>0</v>
      </c>
      <c r="I26" s="4">
        <f>Payments!Z23</f>
        <v>0</v>
      </c>
      <c r="J26" s="2">
        <f t="shared" si="1"/>
        <v>0</v>
      </c>
      <c r="K26" s="4">
        <f>Payments!AA23</f>
        <v>0</v>
      </c>
      <c r="L26" s="4">
        <f>Payments!AB23</f>
        <v>0</v>
      </c>
      <c r="M26" s="4">
        <f>Payments!AC23</f>
        <v>0</v>
      </c>
      <c r="N26" s="2">
        <f t="shared" si="2"/>
        <v>0</v>
      </c>
      <c r="O26" s="4">
        <f>Payments!R23</f>
        <v>0</v>
      </c>
      <c r="P26" s="4">
        <f>Payments!S23</f>
        <v>0</v>
      </c>
      <c r="Q26" s="4">
        <f>Payments!T23</f>
        <v>0</v>
      </c>
      <c r="R26" s="2">
        <f t="shared" si="3"/>
        <v>0</v>
      </c>
      <c r="S26" s="3">
        <f t="shared" si="4"/>
        <v>0</v>
      </c>
      <c r="V26" s="48"/>
    </row>
    <row r="27" spans="1:22" ht="15.75" customHeight="1" x14ac:dyDescent="0.25">
      <c r="A27" s="121" t="s">
        <v>203</v>
      </c>
      <c r="B27" s="4"/>
      <c r="C27" s="4">
        <f>Payments!U24</f>
        <v>0</v>
      </c>
      <c r="D27" s="4">
        <f>Payments!V24</f>
        <v>0</v>
      </c>
      <c r="E27" s="4">
        <f>Payments!W24</f>
        <v>0</v>
      </c>
      <c r="F27" s="2">
        <f t="shared" si="0"/>
        <v>0</v>
      </c>
      <c r="G27" s="4">
        <f>Payments!X24</f>
        <v>0</v>
      </c>
      <c r="H27" s="4">
        <f>Payments!Y24</f>
        <v>0</v>
      </c>
      <c r="I27" s="4">
        <f>Payments!Z24</f>
        <v>0</v>
      </c>
      <c r="J27" s="2">
        <f t="shared" si="1"/>
        <v>0</v>
      </c>
      <c r="K27" s="4">
        <f>Payments!AA24</f>
        <v>0</v>
      </c>
      <c r="L27" s="4">
        <f>Payments!AB24</f>
        <v>0</v>
      </c>
      <c r="M27" s="4">
        <f>Payments!AC24</f>
        <v>0</v>
      </c>
      <c r="N27" s="2">
        <f t="shared" si="2"/>
        <v>0</v>
      </c>
      <c r="O27" s="4">
        <f>Payments!R24</f>
        <v>0</v>
      </c>
      <c r="P27" s="4">
        <f>Payments!S24</f>
        <v>0</v>
      </c>
      <c r="Q27" s="4">
        <f>Payments!T24</f>
        <v>0</v>
      </c>
      <c r="R27" s="2">
        <f t="shared" si="3"/>
        <v>0</v>
      </c>
      <c r="S27" s="3">
        <f t="shared" si="4"/>
        <v>0</v>
      </c>
      <c r="V27" s="48"/>
    </row>
    <row r="28" spans="1:22" ht="15.75" customHeight="1" x14ac:dyDescent="0.25">
      <c r="A28" s="121" t="s">
        <v>26</v>
      </c>
      <c r="B28" s="4"/>
      <c r="C28" s="4">
        <f>Payments!U25</f>
        <v>0</v>
      </c>
      <c r="D28" s="4">
        <f>Payments!V25</f>
        <v>12</v>
      </c>
      <c r="E28" s="4">
        <f>Payments!W25</f>
        <v>0</v>
      </c>
      <c r="F28" s="2">
        <f t="shared" si="0"/>
        <v>12</v>
      </c>
      <c r="G28" s="4">
        <f>Payments!X25</f>
        <v>0</v>
      </c>
      <c r="H28" s="4">
        <f>Payments!Y25</f>
        <v>0</v>
      </c>
      <c r="I28" s="4">
        <f>Payments!Z25</f>
        <v>0</v>
      </c>
      <c r="J28" s="2">
        <f t="shared" si="1"/>
        <v>0</v>
      </c>
      <c r="K28" s="4">
        <f>Payments!AA25</f>
        <v>0</v>
      </c>
      <c r="L28" s="4">
        <f>Payments!AB25</f>
        <v>0</v>
      </c>
      <c r="M28" s="4">
        <f>Payments!AC25</f>
        <v>0</v>
      </c>
      <c r="N28" s="2">
        <f t="shared" si="2"/>
        <v>0</v>
      </c>
      <c r="O28" s="4">
        <f>Payments!R25</f>
        <v>0</v>
      </c>
      <c r="P28" s="4">
        <f>Payments!S25</f>
        <v>0</v>
      </c>
      <c r="Q28" s="4">
        <f>Payments!T25</f>
        <v>0</v>
      </c>
      <c r="R28" s="2">
        <f t="shared" si="3"/>
        <v>0</v>
      </c>
      <c r="S28" s="3">
        <f t="shared" si="4"/>
        <v>12</v>
      </c>
      <c r="V28" s="48"/>
    </row>
    <row r="29" spans="1:22" ht="15.75" customHeight="1" x14ac:dyDescent="0.25">
      <c r="A29" s="121" t="s">
        <v>119</v>
      </c>
      <c r="B29" s="4"/>
      <c r="C29" s="4">
        <f>Payments!U26</f>
        <v>0</v>
      </c>
      <c r="D29" s="4">
        <f>Payments!V26</f>
        <v>0</v>
      </c>
      <c r="E29" s="4">
        <f>Payments!W26</f>
        <v>0</v>
      </c>
      <c r="F29" s="2">
        <f t="shared" si="0"/>
        <v>0</v>
      </c>
      <c r="G29" s="4">
        <f>Payments!X26</f>
        <v>0</v>
      </c>
      <c r="H29" s="4">
        <f>Payments!Y26</f>
        <v>0</v>
      </c>
      <c r="I29" s="4">
        <f>Payments!Z26</f>
        <v>0</v>
      </c>
      <c r="J29" s="2">
        <f t="shared" si="1"/>
        <v>0</v>
      </c>
      <c r="K29" s="4">
        <f>Payments!AA26</f>
        <v>0</v>
      </c>
      <c r="L29" s="4">
        <f>Payments!AB26</f>
        <v>0</v>
      </c>
      <c r="M29" s="4">
        <f>Payments!AC26</f>
        <v>0</v>
      </c>
      <c r="N29" s="2">
        <f t="shared" si="2"/>
        <v>0</v>
      </c>
      <c r="O29" s="4">
        <f>Payments!R26</f>
        <v>0</v>
      </c>
      <c r="P29" s="4">
        <f>Payments!S26</f>
        <v>0</v>
      </c>
      <c r="Q29" s="4">
        <f>Payments!T26</f>
        <v>0</v>
      </c>
      <c r="R29" s="2">
        <f t="shared" si="3"/>
        <v>0</v>
      </c>
      <c r="S29" s="3">
        <f t="shared" si="4"/>
        <v>0</v>
      </c>
      <c r="V29" s="48"/>
    </row>
    <row r="30" spans="1:22" ht="15.75" customHeight="1" x14ac:dyDescent="0.25">
      <c r="A30" s="121" t="s">
        <v>204</v>
      </c>
      <c r="B30" s="4"/>
      <c r="C30" s="4">
        <f>Payments!U27</f>
        <v>0</v>
      </c>
      <c r="D30" s="4">
        <f>Payments!V27</f>
        <v>0</v>
      </c>
      <c r="E30" s="4">
        <f>Payments!W27</f>
        <v>0</v>
      </c>
      <c r="F30" s="2">
        <f t="shared" si="0"/>
        <v>0</v>
      </c>
      <c r="G30" s="4">
        <f>Payments!X27</f>
        <v>0</v>
      </c>
      <c r="H30" s="4">
        <f>Payments!Y27</f>
        <v>0</v>
      </c>
      <c r="I30" s="4">
        <f>Payments!Z27</f>
        <v>0</v>
      </c>
      <c r="J30" s="2">
        <f t="shared" si="1"/>
        <v>0</v>
      </c>
      <c r="K30" s="4">
        <f>Payments!AA27</f>
        <v>0</v>
      </c>
      <c r="L30" s="4">
        <f>Payments!AB27</f>
        <v>0</v>
      </c>
      <c r="M30" s="4">
        <f>Payments!AC27</f>
        <v>0</v>
      </c>
      <c r="N30" s="2">
        <f t="shared" si="2"/>
        <v>0</v>
      </c>
      <c r="O30" s="4">
        <f>Payments!R27</f>
        <v>0</v>
      </c>
      <c r="P30" s="4">
        <f>Payments!S27</f>
        <v>0</v>
      </c>
      <c r="Q30" s="4">
        <f>Payments!T27</f>
        <v>0</v>
      </c>
      <c r="R30" s="2">
        <f t="shared" si="3"/>
        <v>0</v>
      </c>
      <c r="S30" s="3">
        <f t="shared" si="4"/>
        <v>0</v>
      </c>
      <c r="V30" s="48"/>
    </row>
    <row r="31" spans="1:22" ht="15.75" customHeight="1" x14ac:dyDescent="0.25">
      <c r="A31" s="121" t="s">
        <v>205</v>
      </c>
      <c r="B31" s="4"/>
      <c r="C31" s="4">
        <f>Payments!U28</f>
        <v>0</v>
      </c>
      <c r="D31" s="4">
        <f>Payments!V28</f>
        <v>0</v>
      </c>
      <c r="E31" s="4">
        <f>Payments!W28</f>
        <v>0</v>
      </c>
      <c r="F31" s="2">
        <f t="shared" si="0"/>
        <v>0</v>
      </c>
      <c r="G31" s="4">
        <f>Payments!X28</f>
        <v>0</v>
      </c>
      <c r="H31" s="4">
        <f>Payments!Y28</f>
        <v>0</v>
      </c>
      <c r="I31" s="4">
        <f>Payments!Z28</f>
        <v>0</v>
      </c>
      <c r="J31" s="2">
        <f t="shared" si="1"/>
        <v>0</v>
      </c>
      <c r="K31" s="4">
        <f>Payments!AA28</f>
        <v>0</v>
      </c>
      <c r="L31" s="4">
        <f>Payments!AB28</f>
        <v>0</v>
      </c>
      <c r="M31" s="4">
        <f>Payments!AC28</f>
        <v>0</v>
      </c>
      <c r="N31" s="2">
        <f t="shared" si="2"/>
        <v>0</v>
      </c>
      <c r="O31" s="4">
        <f>Payments!R28</f>
        <v>0</v>
      </c>
      <c r="P31" s="4">
        <f>Payments!S28</f>
        <v>0</v>
      </c>
      <c r="Q31" s="4">
        <f>Payments!T28</f>
        <v>0</v>
      </c>
      <c r="R31" s="2">
        <f t="shared" si="3"/>
        <v>0</v>
      </c>
      <c r="S31" s="3">
        <f t="shared" si="4"/>
        <v>0</v>
      </c>
      <c r="V31" s="48"/>
    </row>
    <row r="32" spans="1:22" ht="15.75" customHeight="1" x14ac:dyDescent="0.25">
      <c r="A32" s="121" t="s">
        <v>206</v>
      </c>
      <c r="B32" s="4"/>
      <c r="C32" s="4">
        <f>Payments!U29</f>
        <v>179.47</v>
      </c>
      <c r="D32" s="4">
        <f>Payments!V29</f>
        <v>0</v>
      </c>
      <c r="E32" s="4">
        <f>Payments!W29</f>
        <v>0</v>
      </c>
      <c r="F32" s="2">
        <f t="shared" si="0"/>
        <v>179.47</v>
      </c>
      <c r="G32" s="4">
        <f>Payments!X29</f>
        <v>0</v>
      </c>
      <c r="H32" s="4">
        <f>Payments!Y29</f>
        <v>0</v>
      </c>
      <c r="I32" s="4">
        <f>Payments!Z29</f>
        <v>0</v>
      </c>
      <c r="J32" s="2">
        <f t="shared" si="1"/>
        <v>0</v>
      </c>
      <c r="K32" s="4">
        <f>Payments!AA29</f>
        <v>0</v>
      </c>
      <c r="L32" s="4">
        <f>Payments!AB29</f>
        <v>0</v>
      </c>
      <c r="M32" s="4">
        <f>Payments!AC29</f>
        <v>0</v>
      </c>
      <c r="N32" s="2">
        <f t="shared" si="2"/>
        <v>0</v>
      </c>
      <c r="O32" s="4">
        <f>Payments!R29</f>
        <v>0</v>
      </c>
      <c r="P32" s="4">
        <f>Payments!S29</f>
        <v>0</v>
      </c>
      <c r="Q32" s="4">
        <f>Payments!T29</f>
        <v>0</v>
      </c>
      <c r="R32" s="2">
        <f t="shared" si="3"/>
        <v>0</v>
      </c>
      <c r="S32" s="3">
        <f t="shared" si="4"/>
        <v>179.47</v>
      </c>
      <c r="V32" s="48"/>
    </row>
    <row r="33" spans="1:23" ht="15.75" customHeight="1" x14ac:dyDescent="0.25">
      <c r="A33" s="121" t="s">
        <v>207</v>
      </c>
      <c r="B33" s="4"/>
      <c r="C33" s="4">
        <f>Payments!U30</f>
        <v>0</v>
      </c>
      <c r="D33" s="4">
        <f>Payments!V30</f>
        <v>0</v>
      </c>
      <c r="E33" s="4">
        <f>Payments!W30</f>
        <v>0</v>
      </c>
      <c r="F33" s="2">
        <f t="shared" si="0"/>
        <v>0</v>
      </c>
      <c r="G33" s="4">
        <f>Payments!X30</f>
        <v>0</v>
      </c>
      <c r="H33" s="4">
        <f>Payments!Y30</f>
        <v>0</v>
      </c>
      <c r="I33" s="4">
        <f>Payments!Z30</f>
        <v>0</v>
      </c>
      <c r="J33" s="2">
        <f t="shared" si="1"/>
        <v>0</v>
      </c>
      <c r="K33" s="4">
        <f>Payments!AA30</f>
        <v>0</v>
      </c>
      <c r="L33" s="4">
        <f>Payments!AB30</f>
        <v>0</v>
      </c>
      <c r="M33" s="4">
        <f>Payments!AC30</f>
        <v>0</v>
      </c>
      <c r="N33" s="2">
        <f t="shared" si="2"/>
        <v>0</v>
      </c>
      <c r="O33" s="4">
        <f>Payments!R30</f>
        <v>0</v>
      </c>
      <c r="P33" s="4">
        <f>Payments!S30</f>
        <v>0</v>
      </c>
      <c r="Q33" s="4">
        <f>Payments!T30</f>
        <v>0</v>
      </c>
      <c r="R33" s="2">
        <f t="shared" si="3"/>
        <v>0</v>
      </c>
      <c r="S33" s="3">
        <f t="shared" si="4"/>
        <v>0</v>
      </c>
      <c r="V33" s="48"/>
    </row>
    <row r="34" spans="1:23" ht="15.75" customHeight="1" x14ac:dyDescent="0.25">
      <c r="A34" s="121" t="s">
        <v>208</v>
      </c>
      <c r="B34" s="4"/>
      <c r="C34" s="4">
        <f>Payments!U31</f>
        <v>95.4</v>
      </c>
      <c r="D34" s="4">
        <f>Payments!V31</f>
        <v>0</v>
      </c>
      <c r="E34" s="4">
        <f>Payments!W31</f>
        <v>0</v>
      </c>
      <c r="F34" s="2">
        <f t="shared" si="0"/>
        <v>95.4</v>
      </c>
      <c r="G34" s="4">
        <f>Payments!X31</f>
        <v>0</v>
      </c>
      <c r="H34" s="4">
        <f>Payments!Y31</f>
        <v>0</v>
      </c>
      <c r="I34" s="4">
        <f>Payments!Z31</f>
        <v>0</v>
      </c>
      <c r="J34" s="2">
        <f t="shared" si="1"/>
        <v>0</v>
      </c>
      <c r="K34" s="4">
        <f>Payments!AA31</f>
        <v>0</v>
      </c>
      <c r="L34" s="4">
        <f>Payments!AB31</f>
        <v>0</v>
      </c>
      <c r="M34" s="4">
        <f>Payments!AC31</f>
        <v>0</v>
      </c>
      <c r="N34" s="2">
        <f t="shared" si="2"/>
        <v>0</v>
      </c>
      <c r="O34" s="4">
        <f>Payments!R31</f>
        <v>0</v>
      </c>
      <c r="P34" s="4">
        <f>Payments!S31</f>
        <v>0</v>
      </c>
      <c r="Q34" s="4">
        <f>Payments!T31</f>
        <v>0</v>
      </c>
      <c r="R34" s="2">
        <f t="shared" si="3"/>
        <v>0</v>
      </c>
      <c r="S34" s="3">
        <f t="shared" si="4"/>
        <v>95.4</v>
      </c>
      <c r="V34" s="48"/>
    </row>
    <row r="35" spans="1:23" ht="15.75" customHeight="1" x14ac:dyDescent="0.25">
      <c r="A35" s="121" t="s">
        <v>209</v>
      </c>
      <c r="B35" s="4"/>
      <c r="C35" s="4">
        <f>Payments!U32</f>
        <v>0</v>
      </c>
      <c r="D35" s="4">
        <f>Payments!V32</f>
        <v>0</v>
      </c>
      <c r="E35" s="4">
        <f>Payments!W32</f>
        <v>0</v>
      </c>
      <c r="F35" s="2">
        <f t="shared" si="0"/>
        <v>0</v>
      </c>
      <c r="G35" s="4">
        <f>Payments!X32</f>
        <v>0</v>
      </c>
      <c r="H35" s="4">
        <f>Payments!Y32</f>
        <v>0</v>
      </c>
      <c r="I35" s="4">
        <f>Payments!Z32</f>
        <v>0</v>
      </c>
      <c r="J35" s="2">
        <f t="shared" si="1"/>
        <v>0</v>
      </c>
      <c r="K35" s="4">
        <f>Payments!AA32</f>
        <v>0</v>
      </c>
      <c r="L35" s="4">
        <f>Payments!AB32</f>
        <v>0</v>
      </c>
      <c r="M35" s="4">
        <f>Payments!AC32</f>
        <v>0</v>
      </c>
      <c r="N35" s="2">
        <f t="shared" si="2"/>
        <v>0</v>
      </c>
      <c r="O35" s="4">
        <f>Payments!R32</f>
        <v>0</v>
      </c>
      <c r="P35" s="4">
        <f>Payments!S32</f>
        <v>0</v>
      </c>
      <c r="Q35" s="4">
        <f>Payments!T32</f>
        <v>0</v>
      </c>
      <c r="R35" s="2">
        <f t="shared" si="3"/>
        <v>0</v>
      </c>
      <c r="S35" s="3">
        <f t="shared" si="4"/>
        <v>0</v>
      </c>
      <c r="V35" s="48"/>
    </row>
    <row r="36" spans="1:23" ht="15.75" customHeight="1" x14ac:dyDescent="0.25">
      <c r="A36" s="121" t="s">
        <v>210</v>
      </c>
      <c r="B36" s="4"/>
      <c r="C36" s="4">
        <f>Payments!U33</f>
        <v>0</v>
      </c>
      <c r="D36" s="4">
        <f>Payments!V33</f>
        <v>0</v>
      </c>
      <c r="E36" s="4">
        <f>Payments!W33</f>
        <v>0</v>
      </c>
      <c r="F36" s="2">
        <f t="shared" si="0"/>
        <v>0</v>
      </c>
      <c r="G36" s="4">
        <f>Payments!X33</f>
        <v>0</v>
      </c>
      <c r="H36" s="4">
        <f>Payments!Y33</f>
        <v>0</v>
      </c>
      <c r="I36" s="4">
        <f>Payments!Z33</f>
        <v>0</v>
      </c>
      <c r="J36" s="2">
        <f t="shared" si="1"/>
        <v>0</v>
      </c>
      <c r="K36" s="4">
        <f>Payments!AA33</f>
        <v>0</v>
      </c>
      <c r="L36" s="4">
        <f>Payments!AB33</f>
        <v>0</v>
      </c>
      <c r="M36" s="4">
        <f>Payments!AC33</f>
        <v>0</v>
      </c>
      <c r="N36" s="2">
        <f t="shared" si="2"/>
        <v>0</v>
      </c>
      <c r="O36" s="4">
        <f>Payments!R33</f>
        <v>0</v>
      </c>
      <c r="P36" s="4">
        <f>Payments!S33</f>
        <v>0</v>
      </c>
      <c r="Q36" s="4">
        <f>Payments!T33</f>
        <v>0</v>
      </c>
      <c r="R36" s="2">
        <f t="shared" si="3"/>
        <v>0</v>
      </c>
      <c r="S36" s="3">
        <f t="shared" si="4"/>
        <v>0</v>
      </c>
      <c r="V36" s="48"/>
    </row>
    <row r="37" spans="1:23" ht="15.75" customHeight="1" x14ac:dyDescent="0.25">
      <c r="A37" s="121"/>
      <c r="B37" s="4"/>
      <c r="C37" s="4"/>
      <c r="D37" s="4"/>
      <c r="E37" s="4"/>
      <c r="F37" s="2"/>
      <c r="G37" s="4"/>
      <c r="H37" s="4"/>
      <c r="I37" s="4"/>
      <c r="J37" s="2"/>
      <c r="K37" s="4"/>
      <c r="L37" s="4"/>
      <c r="M37" s="4"/>
      <c r="N37" s="2"/>
      <c r="O37" s="4"/>
      <c r="P37" s="4"/>
      <c r="Q37" s="4"/>
      <c r="R37" s="2"/>
      <c r="S37" s="3"/>
      <c r="V37" s="48"/>
    </row>
    <row r="38" spans="1:23" ht="15.75" customHeight="1" x14ac:dyDescent="0.25">
      <c r="A38" s="121"/>
      <c r="B38" s="4"/>
      <c r="C38" s="4"/>
      <c r="D38" s="4"/>
      <c r="E38" s="4"/>
      <c r="F38" s="2"/>
      <c r="G38" s="4"/>
      <c r="H38" s="4"/>
      <c r="I38" s="4"/>
      <c r="J38" s="2"/>
      <c r="K38" s="4"/>
      <c r="L38" s="4"/>
      <c r="M38" s="4"/>
      <c r="N38" s="2"/>
      <c r="O38" s="4"/>
      <c r="P38" s="4"/>
      <c r="Q38" s="4"/>
      <c r="R38" s="2"/>
      <c r="S38" s="3"/>
      <c r="V38" s="48"/>
    </row>
    <row r="39" spans="1:23" ht="15.75" customHeight="1" x14ac:dyDescent="0.25">
      <c r="A39" s="48"/>
      <c r="B39" s="4"/>
      <c r="C39" s="4"/>
      <c r="D39" s="4"/>
      <c r="E39" s="4"/>
      <c r="F39" s="2"/>
      <c r="G39" s="4"/>
      <c r="H39" s="4"/>
      <c r="I39" s="4"/>
      <c r="J39" s="2"/>
      <c r="K39" s="4"/>
      <c r="L39" s="4"/>
      <c r="M39" s="4"/>
      <c r="N39" s="2"/>
      <c r="O39" s="4"/>
      <c r="P39" s="4"/>
      <c r="Q39" s="4"/>
      <c r="R39" s="2"/>
      <c r="S39" s="3"/>
      <c r="V39" s="48"/>
    </row>
    <row r="40" spans="1:23" ht="15.75" customHeight="1" x14ac:dyDescent="0.25">
      <c r="A40" s="48"/>
      <c r="B40" s="4"/>
      <c r="C40" s="4"/>
      <c r="D40" s="4"/>
      <c r="E40" s="4"/>
      <c r="F40" s="2"/>
      <c r="G40" s="4"/>
      <c r="H40" s="4"/>
      <c r="I40" s="4"/>
      <c r="J40" s="2"/>
      <c r="K40" s="4"/>
      <c r="L40" s="4"/>
      <c r="M40" s="4"/>
      <c r="N40" s="2"/>
      <c r="O40" s="4"/>
      <c r="P40" s="4"/>
      <c r="Q40" s="4"/>
      <c r="R40" s="2"/>
      <c r="S40" s="3"/>
      <c r="V40" s="48"/>
    </row>
    <row r="41" spans="1:23" ht="15.75" customHeight="1" x14ac:dyDescent="0.25">
      <c r="A41" s="10" t="s">
        <v>29</v>
      </c>
      <c r="B41" s="10"/>
      <c r="C41" s="10">
        <f>SUM(C9:C40)</f>
        <v>847.24</v>
      </c>
      <c r="D41" s="10">
        <f>SUM(D9:D40)</f>
        <v>366.37</v>
      </c>
      <c r="E41" s="10">
        <f>SUM(E9:E40)</f>
        <v>0</v>
      </c>
      <c r="F41" s="2">
        <f>C41+D41+E41</f>
        <v>1213.6100000000001</v>
      </c>
      <c r="G41" s="10">
        <f>SUM(G9:G40)</f>
        <v>0</v>
      </c>
      <c r="H41" s="10">
        <f>SUM(H9:H40)</f>
        <v>0</v>
      </c>
      <c r="I41" s="10">
        <f>SUM(I9:I40)</f>
        <v>0</v>
      </c>
      <c r="J41" s="2">
        <f>G41+H41+I41</f>
        <v>0</v>
      </c>
      <c r="K41" s="10">
        <f>SUM(K9:K40)</f>
        <v>0</v>
      </c>
      <c r="L41" s="10">
        <f>SUM(L9:L40)</f>
        <v>0</v>
      </c>
      <c r="M41" s="10">
        <f>SUM(M9:M40)</f>
        <v>0</v>
      </c>
      <c r="N41" s="2">
        <f>K41+L41+M41</f>
        <v>0</v>
      </c>
      <c r="O41" s="10">
        <f>SUM(O9:O40)</f>
        <v>0</v>
      </c>
      <c r="P41" s="10">
        <f>SUM(P9:P40)</f>
        <v>0</v>
      </c>
      <c r="Q41" s="10">
        <f>SUM(Q9:Q40)</f>
        <v>0</v>
      </c>
      <c r="R41" s="2">
        <f>O41+P41+Q41</f>
        <v>0</v>
      </c>
      <c r="S41" s="3">
        <f>F41+J41+N41+R41</f>
        <v>1213.6100000000001</v>
      </c>
      <c r="T41" s="66"/>
      <c r="U41" s="67"/>
      <c r="V41" s="28"/>
      <c r="W41" s="29"/>
    </row>
    <row r="42" spans="1:23" ht="15.75" customHeight="1" x14ac:dyDescent="0.25">
      <c r="A42" s="1"/>
      <c r="B42" s="4"/>
      <c r="C42" s="4"/>
      <c r="D42" s="4"/>
      <c r="E42" s="4"/>
      <c r="F42" s="2"/>
      <c r="G42" s="4"/>
      <c r="H42" s="4"/>
      <c r="I42" s="4"/>
      <c r="J42" s="2"/>
      <c r="K42" s="4"/>
      <c r="L42" s="4"/>
      <c r="M42" s="4"/>
      <c r="N42" s="2"/>
      <c r="O42" s="4"/>
      <c r="P42" s="4"/>
      <c r="Q42" s="4"/>
      <c r="R42" s="2"/>
      <c r="S42" s="3"/>
      <c r="T42" s="66"/>
      <c r="U42" s="68"/>
      <c r="V42" s="23"/>
      <c r="W42" s="29"/>
    </row>
    <row r="43" spans="1:23" ht="15.75" customHeight="1" x14ac:dyDescent="0.25">
      <c r="A43" s="1" t="s">
        <v>30</v>
      </c>
      <c r="B43" s="4"/>
      <c r="C43" s="4"/>
      <c r="D43" s="4"/>
      <c r="E43" s="4"/>
      <c r="F43" s="2"/>
      <c r="G43" s="4"/>
      <c r="H43" s="4"/>
      <c r="I43" s="4"/>
      <c r="J43" s="2"/>
      <c r="K43" s="4"/>
      <c r="L43" s="4"/>
      <c r="M43" s="4"/>
      <c r="N43" s="2"/>
      <c r="O43" s="4"/>
      <c r="P43" s="4"/>
      <c r="Q43" s="4"/>
      <c r="R43" s="2"/>
      <c r="S43" s="3"/>
      <c r="T43" s="66"/>
      <c r="U43" s="111"/>
      <c r="V43" s="28"/>
      <c r="W43" s="29"/>
    </row>
    <row r="44" spans="1:23" ht="15.75" customHeight="1" x14ac:dyDescent="0.25">
      <c r="A44" s="4" t="s">
        <v>31</v>
      </c>
      <c r="B44" s="4"/>
      <c r="C44" s="6">
        <f>Receipts!E5</f>
        <v>12182</v>
      </c>
      <c r="D44" s="4"/>
      <c r="E44" s="4"/>
      <c r="F44" s="2">
        <f t="shared" ref="F44:F48" si="5">C44+D44+E44</f>
        <v>12182</v>
      </c>
      <c r="G44" s="4"/>
      <c r="H44" s="4"/>
      <c r="I44" s="8"/>
      <c r="J44" s="2">
        <f>SUM(G44:I44)</f>
        <v>0</v>
      </c>
      <c r="K44" s="4"/>
      <c r="L44" s="4"/>
      <c r="M44" s="4"/>
      <c r="N44" s="2">
        <f>SUM(K44:M44)</f>
        <v>0</v>
      </c>
      <c r="O44" s="4"/>
      <c r="P44" s="4"/>
      <c r="Q44" s="4"/>
      <c r="R44" s="2">
        <f>SUM(O44:Q44)</f>
        <v>0</v>
      </c>
      <c r="S44" s="3">
        <f t="shared" ref="S44:S48" si="6">SUM(F44,J44,N44,R44)</f>
        <v>12182</v>
      </c>
      <c r="T44" s="66"/>
      <c r="U44" s="28"/>
      <c r="V44" s="28"/>
      <c r="W44" s="29"/>
    </row>
    <row r="45" spans="1:23" ht="15.75" customHeight="1" x14ac:dyDescent="0.25">
      <c r="A45" s="4" t="s">
        <v>32</v>
      </c>
      <c r="B45" s="4"/>
      <c r="C45" s="6">
        <v>0.16</v>
      </c>
      <c r="D45" s="6">
        <v>0.22</v>
      </c>
      <c r="E45" s="6">
        <v>0.24</v>
      </c>
      <c r="F45" s="2">
        <f t="shared" si="5"/>
        <v>0.62</v>
      </c>
      <c r="G45" s="6">
        <f>Receipts!I6</f>
        <v>0</v>
      </c>
      <c r="H45" s="6">
        <f>Receipts!J6</f>
        <v>0</v>
      </c>
      <c r="I45" s="6">
        <f>Receipts!K6</f>
        <v>0</v>
      </c>
      <c r="J45" s="2">
        <f>SUM(G45:I45)</f>
        <v>0</v>
      </c>
      <c r="K45" s="6">
        <f>Receipts!M6</f>
        <v>0</v>
      </c>
      <c r="L45" s="6">
        <f>Receipts!N6</f>
        <v>0</v>
      </c>
      <c r="M45" s="6">
        <f>Receipts!O6</f>
        <v>0</v>
      </c>
      <c r="N45" s="2">
        <f t="shared" ref="N45:N48" si="7">SUM(K45:M45)</f>
        <v>0</v>
      </c>
      <c r="O45" s="6">
        <f>Receipts!Q6</f>
        <v>0</v>
      </c>
      <c r="P45" s="6">
        <f>Receipts!R6</f>
        <v>0</v>
      </c>
      <c r="Q45" s="6">
        <f>Receipts!S6</f>
        <v>0</v>
      </c>
      <c r="R45" s="2">
        <f t="shared" ref="R45:R48" si="8">SUM(O45:Q45)</f>
        <v>0</v>
      </c>
      <c r="S45" s="3">
        <f t="shared" si="6"/>
        <v>0.62</v>
      </c>
      <c r="T45" s="66"/>
      <c r="U45" s="28"/>
      <c r="V45" s="28"/>
      <c r="W45" s="29"/>
    </row>
    <row r="46" spans="1:23" ht="15.75" customHeight="1" x14ac:dyDescent="0.25">
      <c r="A46" s="4" t="s">
        <v>33</v>
      </c>
      <c r="B46" s="4"/>
      <c r="C46" s="4"/>
      <c r="D46" s="6"/>
      <c r="E46" s="6"/>
      <c r="F46" s="2">
        <f t="shared" si="5"/>
        <v>0</v>
      </c>
      <c r="G46" s="4"/>
      <c r="H46" s="4"/>
      <c r="I46" s="4"/>
      <c r="J46" s="2">
        <f>SUM(G46:I46)</f>
        <v>0</v>
      </c>
      <c r="K46" s="4"/>
      <c r="L46" s="4"/>
      <c r="M46" s="4"/>
      <c r="N46" s="2">
        <f t="shared" si="7"/>
        <v>0</v>
      </c>
      <c r="O46" s="4"/>
      <c r="P46" s="4"/>
      <c r="Q46" s="4"/>
      <c r="R46" s="2">
        <f t="shared" si="8"/>
        <v>0</v>
      </c>
      <c r="S46" s="3">
        <f t="shared" si="6"/>
        <v>0</v>
      </c>
      <c r="T46" s="66"/>
      <c r="U46" s="67"/>
      <c r="V46" s="28"/>
      <c r="W46" s="29"/>
    </row>
    <row r="47" spans="1:23" ht="15.75" customHeight="1" x14ac:dyDescent="0.25">
      <c r="A47" s="4" t="s">
        <v>34</v>
      </c>
      <c r="B47" s="4"/>
      <c r="C47" s="4"/>
      <c r="D47" s="4"/>
      <c r="E47" s="4"/>
      <c r="F47" s="2">
        <f t="shared" si="5"/>
        <v>0</v>
      </c>
      <c r="G47" s="4"/>
      <c r="H47" s="4"/>
      <c r="I47" s="4"/>
      <c r="J47" s="2">
        <f>SUM(G47:I47)</f>
        <v>0</v>
      </c>
      <c r="K47" s="4"/>
      <c r="L47" s="4"/>
      <c r="M47" s="4"/>
      <c r="N47" s="2">
        <f t="shared" si="7"/>
        <v>0</v>
      </c>
      <c r="O47" s="4"/>
      <c r="P47" s="4"/>
      <c r="Q47" s="4"/>
      <c r="R47" s="2">
        <f t="shared" si="8"/>
        <v>0</v>
      </c>
      <c r="S47" s="3">
        <f t="shared" si="6"/>
        <v>0</v>
      </c>
      <c r="T47" s="66"/>
      <c r="U47" s="28"/>
      <c r="V47" s="28"/>
      <c r="W47" s="29"/>
    </row>
    <row r="48" spans="1:23" ht="15.75" customHeight="1" x14ac:dyDescent="0.25">
      <c r="A48" s="4" t="s">
        <v>35</v>
      </c>
      <c r="B48" s="4"/>
      <c r="C48" s="4"/>
      <c r="D48" s="4"/>
      <c r="E48" s="4"/>
      <c r="F48" s="2">
        <f t="shared" si="5"/>
        <v>0</v>
      </c>
      <c r="G48" s="4"/>
      <c r="H48" s="4"/>
      <c r="I48" s="4"/>
      <c r="J48" s="2">
        <f>SUM(G48:I48)</f>
        <v>0</v>
      </c>
      <c r="K48" s="11"/>
      <c r="L48" s="4"/>
      <c r="M48" s="4"/>
      <c r="N48" s="2">
        <f t="shared" si="7"/>
        <v>0</v>
      </c>
      <c r="O48" s="4"/>
      <c r="P48" s="4"/>
      <c r="Q48" s="4"/>
      <c r="R48" s="2">
        <f t="shared" si="8"/>
        <v>0</v>
      </c>
      <c r="S48" s="3">
        <f t="shared" si="6"/>
        <v>0</v>
      </c>
      <c r="T48" s="66"/>
      <c r="U48" s="28"/>
      <c r="V48" s="28"/>
      <c r="W48" s="29"/>
    </row>
    <row r="49" spans="1:23" ht="15.75" customHeight="1" x14ac:dyDescent="0.25">
      <c r="A49" s="4"/>
      <c r="B49" s="4"/>
      <c r="C49" s="4"/>
      <c r="D49" s="4"/>
      <c r="E49" s="4"/>
      <c r="F49" s="2"/>
      <c r="G49" s="4"/>
      <c r="H49" s="4"/>
      <c r="I49" s="4"/>
      <c r="J49" s="2"/>
      <c r="K49" s="4"/>
      <c r="L49" s="4"/>
      <c r="M49" s="4"/>
      <c r="N49" s="2"/>
      <c r="O49" s="4"/>
      <c r="P49" s="4"/>
      <c r="Q49" s="4"/>
      <c r="R49" s="2"/>
      <c r="S49" s="3"/>
      <c r="T49" s="66"/>
      <c r="U49" s="31"/>
      <c r="V49" s="31"/>
      <c r="W49" s="29"/>
    </row>
    <row r="50" spans="1:23" ht="15.75" customHeight="1" x14ac:dyDescent="0.25">
      <c r="A50" s="10" t="s">
        <v>36</v>
      </c>
      <c r="B50" s="10"/>
      <c r="C50" s="10">
        <f t="shared" ref="C50:D50" si="9">SUM(C44:C49)</f>
        <v>12182.16</v>
      </c>
      <c r="D50" s="10">
        <f t="shared" si="9"/>
        <v>0.22</v>
      </c>
      <c r="E50" s="10">
        <f>SUM(E44:E49)</f>
        <v>0.24</v>
      </c>
      <c r="F50" s="2">
        <f>SUM(C50:E50)</f>
        <v>12182.619999999999</v>
      </c>
      <c r="G50" s="10">
        <f>SUM(G44:G49)</f>
        <v>0</v>
      </c>
      <c r="H50" s="10">
        <f>SUM(H45:H49)</f>
        <v>0</v>
      </c>
      <c r="I50" s="10">
        <f>SUM(I44:I49)</f>
        <v>0</v>
      </c>
      <c r="J50" s="2">
        <f>SUM(G50:I50)</f>
        <v>0</v>
      </c>
      <c r="K50" s="10">
        <f t="shared" ref="K50:M50" si="10">SUM(K44:K49)</f>
        <v>0</v>
      </c>
      <c r="L50" s="10">
        <f t="shared" si="10"/>
        <v>0</v>
      </c>
      <c r="M50" s="10">
        <f t="shared" si="10"/>
        <v>0</v>
      </c>
      <c r="N50" s="2">
        <f>SUM(K50:M50)</f>
        <v>0</v>
      </c>
      <c r="O50" s="10">
        <f t="shared" ref="O50:Q50" si="11">SUM(O43:O47)</f>
        <v>0</v>
      </c>
      <c r="P50" s="10">
        <f t="shared" si="11"/>
        <v>0</v>
      </c>
      <c r="Q50" s="10">
        <f t="shared" si="11"/>
        <v>0</v>
      </c>
      <c r="R50" s="2">
        <f>SUM(O50:Q50)</f>
        <v>0</v>
      </c>
      <c r="S50" s="12">
        <f>SUM(S44:S48)</f>
        <v>12182.62</v>
      </c>
      <c r="T50" s="66"/>
      <c r="U50" s="28"/>
      <c r="V50" s="28"/>
      <c r="W50" s="29"/>
    </row>
    <row r="51" spans="1:23" ht="15.75" customHeight="1" x14ac:dyDescent="0.25">
      <c r="A51" s="1"/>
      <c r="B51" s="1"/>
      <c r="C51" s="1"/>
      <c r="D51" s="1"/>
      <c r="E51" s="1"/>
      <c r="F51" s="1"/>
      <c r="G51" s="1"/>
      <c r="H51" s="1"/>
      <c r="I51" s="1"/>
      <c r="J51" s="1"/>
      <c r="K51" s="1"/>
      <c r="L51" s="1"/>
      <c r="M51" s="1"/>
      <c r="N51" s="2"/>
      <c r="O51" s="1"/>
      <c r="P51" s="1"/>
      <c r="Q51" s="1"/>
      <c r="R51" s="2"/>
      <c r="S51" s="142"/>
      <c r="T51" s="66"/>
      <c r="U51" s="111"/>
      <c r="V51" s="111"/>
      <c r="W51" s="29"/>
    </row>
    <row r="52" spans="1:23" ht="15.75" customHeight="1" x14ac:dyDescent="0.25">
      <c r="A52" s="1" t="s">
        <v>37</v>
      </c>
      <c r="B52" s="1"/>
      <c r="C52" s="1">
        <f>C3+C4-C41+C50</f>
        <v>29782.109999999997</v>
      </c>
      <c r="D52" s="1">
        <f>C52-D41+D50</f>
        <v>29415.96</v>
      </c>
      <c r="E52" s="1">
        <f>D52-E41+E50</f>
        <v>29416.2</v>
      </c>
      <c r="F52" s="1"/>
      <c r="G52" s="1">
        <f>E52-G41+G50</f>
        <v>29416.2</v>
      </c>
      <c r="H52" s="1">
        <f>G52-H41+H50</f>
        <v>29416.2</v>
      </c>
      <c r="I52" s="1">
        <f>H52-I41+I50</f>
        <v>29416.2</v>
      </c>
      <c r="J52" s="1"/>
      <c r="K52" s="1">
        <f>I52-K41+K50</f>
        <v>29416.2</v>
      </c>
      <c r="L52" s="1">
        <f>K52-L41+L50</f>
        <v>29416.2</v>
      </c>
      <c r="M52" s="1">
        <f>L52-M41+M50</f>
        <v>29416.2</v>
      </c>
      <c r="N52" s="1"/>
      <c r="O52" s="1">
        <f>M52-O41+O50</f>
        <v>29416.2</v>
      </c>
      <c r="P52" s="1">
        <f>O52-P41+P50</f>
        <v>29416.2</v>
      </c>
      <c r="Q52" s="1">
        <f>P52-Q41+Q50</f>
        <v>29416.2</v>
      </c>
      <c r="R52" s="1"/>
      <c r="S52" s="142"/>
      <c r="T52" s="66"/>
      <c r="U52" s="28"/>
      <c r="V52" s="28"/>
      <c r="W52" s="29"/>
    </row>
    <row r="53" spans="1:23" ht="15.75" customHeight="1" x14ac:dyDescent="0.25">
      <c r="A53" s="4"/>
      <c r="B53" s="4"/>
      <c r="C53" s="4"/>
      <c r="D53" s="4"/>
      <c r="E53" s="4"/>
      <c r="F53" s="4"/>
      <c r="G53" s="4"/>
      <c r="H53" s="4"/>
      <c r="I53" s="7"/>
      <c r="J53" s="4"/>
      <c r="K53" s="4"/>
      <c r="L53" s="4"/>
      <c r="M53" s="4"/>
      <c r="N53" s="2"/>
      <c r="O53" s="4"/>
      <c r="P53" s="4"/>
      <c r="Q53" s="4"/>
      <c r="R53" s="2"/>
      <c r="S53" s="142"/>
      <c r="T53" s="66"/>
      <c r="U53" s="28"/>
      <c r="V53" s="28"/>
      <c r="W53" s="29"/>
    </row>
    <row r="54" spans="1:23" ht="15.75" customHeight="1" x14ac:dyDescent="0.25">
      <c r="A54" s="1" t="s">
        <v>38</v>
      </c>
      <c r="B54" s="4"/>
      <c r="C54" s="4"/>
      <c r="D54" s="4"/>
      <c r="E54" s="4"/>
      <c r="F54" s="4"/>
      <c r="G54" s="4"/>
      <c r="H54" s="4"/>
      <c r="I54" s="7"/>
      <c r="J54" s="4"/>
      <c r="K54" s="4"/>
      <c r="L54" s="4"/>
      <c r="M54" s="4"/>
      <c r="N54" s="2"/>
      <c r="O54" s="4"/>
      <c r="P54" s="4"/>
      <c r="Q54" s="4"/>
      <c r="R54" s="2"/>
      <c r="S54" s="142"/>
    </row>
    <row r="55" spans="1:23" ht="15.75" customHeight="1" x14ac:dyDescent="0.25">
      <c r="A55" s="4" t="s">
        <v>39</v>
      </c>
      <c r="C55" s="6">
        <v>584.63</v>
      </c>
      <c r="D55" s="6">
        <v>1218.26</v>
      </c>
      <c r="E55" s="6"/>
      <c r="F55" s="4"/>
      <c r="G55" s="6"/>
      <c r="H55" s="6"/>
      <c r="I55" s="6"/>
      <c r="J55" s="4"/>
      <c r="K55" s="6"/>
      <c r="L55" s="6"/>
      <c r="M55" s="13"/>
      <c r="N55" s="2"/>
      <c r="O55" s="13"/>
      <c r="P55" s="6"/>
      <c r="Q55" s="6"/>
      <c r="R55" s="2"/>
      <c r="S55" s="142"/>
    </row>
    <row r="56" spans="1:23" ht="15.75" customHeight="1" x14ac:dyDescent="0.25">
      <c r="A56" s="4" t="s">
        <v>40</v>
      </c>
      <c r="B56" s="4"/>
      <c r="C56" s="6"/>
      <c r="D56" s="6"/>
      <c r="E56" s="6"/>
      <c r="F56" s="4"/>
      <c r="G56" s="6"/>
      <c r="H56" s="6"/>
      <c r="I56" s="6"/>
      <c r="J56" s="4"/>
      <c r="K56" s="6"/>
      <c r="L56" s="6"/>
      <c r="M56" s="6"/>
      <c r="N56" s="2"/>
      <c r="O56" s="6"/>
      <c r="P56" s="6"/>
      <c r="Q56" s="6"/>
      <c r="R56" s="2"/>
      <c r="S56" s="142"/>
    </row>
    <row r="57" spans="1:23" ht="15.75" customHeight="1" x14ac:dyDescent="0.25">
      <c r="A57" s="4" t="s">
        <v>41</v>
      </c>
      <c r="B57" s="4"/>
      <c r="C57" s="6">
        <v>29197.48</v>
      </c>
      <c r="D57" s="6">
        <v>28197.7</v>
      </c>
      <c r="E57" s="6"/>
      <c r="F57" s="4"/>
      <c r="G57" s="6"/>
      <c r="H57" s="6"/>
      <c r="I57" s="6"/>
      <c r="J57" s="4"/>
      <c r="K57" s="6"/>
      <c r="L57" s="6"/>
      <c r="M57" s="6"/>
      <c r="N57" s="2"/>
      <c r="O57" s="6"/>
      <c r="P57" s="6"/>
      <c r="Q57" s="6"/>
      <c r="R57" s="2"/>
      <c r="S57" s="142"/>
    </row>
    <row r="58" spans="1:23" ht="15.75" customHeight="1" x14ac:dyDescent="0.25">
      <c r="A58" s="4" t="s">
        <v>42</v>
      </c>
      <c r="B58" s="4"/>
      <c r="C58" s="4"/>
      <c r="D58" s="4"/>
      <c r="E58" s="4"/>
      <c r="F58" s="4"/>
      <c r="G58" s="4"/>
      <c r="H58" s="4"/>
      <c r="I58" s="4"/>
      <c r="J58" s="4"/>
      <c r="K58" s="4"/>
      <c r="L58" s="4"/>
      <c r="M58" s="9"/>
      <c r="N58" s="2"/>
      <c r="O58" s="4"/>
      <c r="P58" s="4"/>
      <c r="Q58" s="4"/>
      <c r="R58" s="2"/>
      <c r="S58" s="142"/>
    </row>
    <row r="59" spans="1:23" ht="15.75" customHeight="1" x14ac:dyDescent="0.25">
      <c r="A59" s="1" t="s">
        <v>43</v>
      </c>
      <c r="B59" s="1"/>
      <c r="C59" s="1">
        <f>SUM(C55:C58)</f>
        <v>29782.11</v>
      </c>
      <c r="D59" s="1">
        <f>SUM(D55:D58)</f>
        <v>29415.96</v>
      </c>
      <c r="E59" s="1">
        <f t="shared" ref="E59" si="12">SUM(E55:E58)</f>
        <v>0</v>
      </c>
      <c r="F59" s="1"/>
      <c r="G59" s="1">
        <f>SUM(G55:G58)</f>
        <v>0</v>
      </c>
      <c r="H59" s="1">
        <f t="shared" ref="H59:I59" si="13">SUM(H55:H58)</f>
        <v>0</v>
      </c>
      <c r="I59" s="1">
        <f t="shared" si="13"/>
        <v>0</v>
      </c>
      <c r="J59" s="1"/>
      <c r="K59" s="1">
        <f t="shared" ref="K59:M59" si="14">SUM(K55:K58)</f>
        <v>0</v>
      </c>
      <c r="L59" s="1">
        <f>SUM(L55:L58)</f>
        <v>0</v>
      </c>
      <c r="M59" s="1">
        <f t="shared" si="14"/>
        <v>0</v>
      </c>
      <c r="N59" s="1"/>
      <c r="O59" s="1">
        <f>SUM(O55:O58)</f>
        <v>0</v>
      </c>
      <c r="P59" s="1">
        <f t="shared" ref="P59" si="15">SUM(P55:P58)</f>
        <v>0</v>
      </c>
      <c r="Q59" s="1">
        <f>SUM(Q54:Q57)-Q58</f>
        <v>0</v>
      </c>
      <c r="R59" s="1"/>
      <c r="S59" s="142"/>
    </row>
    <row r="60" spans="1:23" ht="15.75" customHeight="1" x14ac:dyDescent="0.25">
      <c r="A60" s="4"/>
      <c r="B60" s="4"/>
      <c r="C60" s="4"/>
      <c r="D60" s="4"/>
      <c r="E60" s="4"/>
      <c r="F60" s="4"/>
      <c r="G60" s="4"/>
      <c r="H60" s="4"/>
      <c r="I60" s="4"/>
      <c r="J60" s="4"/>
      <c r="K60" s="4"/>
      <c r="L60" s="4"/>
      <c r="M60" s="4"/>
      <c r="N60" s="2"/>
      <c r="O60" s="4"/>
      <c r="P60" s="4"/>
      <c r="Q60" s="4"/>
      <c r="R60" s="2"/>
      <c r="S60" s="142"/>
    </row>
    <row r="61" spans="1:23" ht="15.75" customHeight="1" x14ac:dyDescent="0.25">
      <c r="A61" s="105" t="s">
        <v>136</v>
      </c>
      <c r="C61" s="106">
        <f>C52-C59</f>
        <v>0</v>
      </c>
      <c r="D61" s="106">
        <f>D52-D59</f>
        <v>0</v>
      </c>
      <c r="E61" s="106">
        <f>E52-E59</f>
        <v>29416.2</v>
      </c>
      <c r="G61" s="106">
        <f>G52-G59</f>
        <v>29416.2</v>
      </c>
      <c r="H61" s="106">
        <f>H52-H59</f>
        <v>29416.2</v>
      </c>
      <c r="I61" s="106">
        <f>I52-I59</f>
        <v>29416.2</v>
      </c>
      <c r="K61" s="106">
        <f>K52-K59</f>
        <v>29416.2</v>
      </c>
      <c r="L61" s="106">
        <f>L52-L59</f>
        <v>29416.2</v>
      </c>
      <c r="M61" s="106">
        <f>M52-M59</f>
        <v>29416.2</v>
      </c>
      <c r="O61" s="106">
        <f>O52-O59</f>
        <v>29416.2</v>
      </c>
      <c r="P61" s="106">
        <f>P52-P59</f>
        <v>29416.2</v>
      </c>
      <c r="Q61" s="106">
        <f>Q52-Q59</f>
        <v>29416.2</v>
      </c>
    </row>
    <row r="62" spans="1:23" ht="15.75" customHeight="1" x14ac:dyDescent="0.25"/>
    <row r="63" spans="1:23" ht="15.75" customHeight="1" x14ac:dyDescent="0.25"/>
    <row r="64" spans="1:23" ht="15.75" customHeight="1" x14ac:dyDescent="0.25">
      <c r="C64" s="4"/>
    </row>
    <row r="65" spans="3:3" ht="15.75" customHeight="1" x14ac:dyDescent="0.25">
      <c r="C65" s="106"/>
    </row>
    <row r="66" spans="3:3" ht="15.75" customHeight="1" x14ac:dyDescent="0.25"/>
    <row r="67" spans="3:3" ht="15.75" customHeight="1" x14ac:dyDescent="0.25"/>
    <row r="68" spans="3:3" ht="15.75" customHeight="1" x14ac:dyDescent="0.25"/>
    <row r="69" spans="3:3" ht="15.75" customHeight="1" x14ac:dyDescent="0.25"/>
    <row r="70" spans="3:3" ht="15.75" customHeight="1" x14ac:dyDescent="0.25"/>
    <row r="71" spans="3:3" ht="15.75" customHeight="1" x14ac:dyDescent="0.25"/>
    <row r="72" spans="3:3" ht="15.75" customHeight="1" x14ac:dyDescent="0.25"/>
    <row r="73" spans="3:3" ht="15.75" customHeight="1" x14ac:dyDescent="0.25"/>
    <row r="74" spans="3:3" ht="15.75" customHeight="1" x14ac:dyDescent="0.25"/>
    <row r="75" spans="3:3" ht="15.75" customHeight="1" x14ac:dyDescent="0.25"/>
    <row r="76" spans="3:3" ht="15.75" customHeight="1" x14ac:dyDescent="0.25"/>
    <row r="77" spans="3:3" ht="15.75" customHeight="1" x14ac:dyDescent="0.25"/>
    <row r="78" spans="3:3" ht="15.75" customHeight="1" x14ac:dyDescent="0.25"/>
    <row r="79" spans="3:3" ht="15.75" customHeight="1" x14ac:dyDescent="0.25"/>
    <row r="80" spans="3:3"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scale="55" orientation="landscape"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zoomScale="70" zoomScaleNormal="70" workbookViewId="0">
      <selection activeCell="J14" sqref="I14:J15"/>
    </sheetView>
  </sheetViews>
  <sheetFormatPr defaultRowHeight="23.25" x14ac:dyDescent="0.35"/>
  <cols>
    <col min="1" max="1" width="19.5703125" style="195" bestFit="1" customWidth="1"/>
    <col min="2" max="2" width="11.85546875" style="195" bestFit="1" customWidth="1"/>
    <col min="3" max="3" width="14" style="195" bestFit="1" customWidth="1"/>
    <col min="4" max="4" width="16.7109375" style="195" bestFit="1" customWidth="1"/>
    <col min="5" max="16384" width="9.140625" style="195"/>
  </cols>
  <sheetData>
    <row r="1" spans="1:29" x14ac:dyDescent="0.35">
      <c r="B1" s="204" t="s">
        <v>213</v>
      </c>
      <c r="C1" s="204"/>
      <c r="D1" s="205"/>
      <c r="E1" s="205"/>
      <c r="F1" s="205"/>
      <c r="G1" s="205"/>
      <c r="H1" s="205"/>
      <c r="I1" s="205"/>
      <c r="J1" s="205"/>
      <c r="K1" s="205"/>
      <c r="L1" s="205"/>
      <c r="M1" s="205"/>
      <c r="N1" s="196"/>
      <c r="O1" s="196"/>
      <c r="P1" s="196"/>
      <c r="Q1" s="196"/>
      <c r="R1" s="196"/>
      <c r="S1" s="196"/>
      <c r="T1" s="196"/>
      <c r="U1" s="196"/>
      <c r="V1" s="196"/>
      <c r="W1" s="196"/>
      <c r="X1" s="196"/>
      <c r="Y1" s="196"/>
      <c r="Z1" s="196"/>
      <c r="AA1" s="196"/>
      <c r="AB1" s="196"/>
      <c r="AC1" s="196"/>
    </row>
    <row r="2" spans="1:29" x14ac:dyDescent="0.35">
      <c r="B2" s="205"/>
      <c r="C2" s="205"/>
      <c r="D2" s="205"/>
      <c r="E2" s="205"/>
      <c r="F2" s="205"/>
      <c r="G2" s="205"/>
      <c r="H2" s="205"/>
      <c r="I2" s="205"/>
      <c r="J2" s="205"/>
      <c r="K2" s="205"/>
      <c r="L2" s="205"/>
      <c r="M2" s="205"/>
      <c r="N2" s="196"/>
      <c r="O2" s="196"/>
      <c r="P2" s="196"/>
      <c r="Q2" s="196"/>
      <c r="R2" s="196"/>
      <c r="S2" s="196"/>
      <c r="T2" s="196"/>
      <c r="U2" s="196"/>
      <c r="V2" s="196"/>
      <c r="W2" s="196"/>
      <c r="X2" s="196"/>
      <c r="Y2" s="196"/>
      <c r="Z2" s="196"/>
      <c r="AA2" s="196"/>
      <c r="AB2" s="196"/>
      <c r="AC2" s="196"/>
    </row>
    <row r="3" spans="1:29" ht="21.75" customHeight="1" x14ac:dyDescent="0.35">
      <c r="A3" s="197" t="s">
        <v>61</v>
      </c>
      <c r="B3" s="197" t="s">
        <v>62</v>
      </c>
      <c r="C3" s="197" t="s">
        <v>87</v>
      </c>
      <c r="D3" s="198" t="s">
        <v>88</v>
      </c>
    </row>
    <row r="4" spans="1:29" x14ac:dyDescent="0.35">
      <c r="A4" s="199">
        <v>44692</v>
      </c>
      <c r="C4" s="200">
        <v>1000</v>
      </c>
      <c r="D4" s="200">
        <v>-1000</v>
      </c>
    </row>
    <row r="5" spans="1:29" x14ac:dyDescent="0.35">
      <c r="A5" s="199"/>
      <c r="C5" s="200"/>
      <c r="D5" s="200"/>
    </row>
    <row r="6" spans="1:29" x14ac:dyDescent="0.35">
      <c r="A6" s="199"/>
      <c r="C6" s="200"/>
      <c r="D6" s="200"/>
    </row>
    <row r="7" spans="1:29" x14ac:dyDescent="0.35">
      <c r="A7" s="199"/>
      <c r="C7" s="200"/>
      <c r="D7" s="200"/>
    </row>
    <row r="8" spans="1:29" x14ac:dyDescent="0.35">
      <c r="A8" s="199"/>
      <c r="C8" s="200"/>
      <c r="D8" s="200"/>
    </row>
    <row r="9" spans="1:29" x14ac:dyDescent="0.35">
      <c r="A9" s="199"/>
      <c r="C9" s="201"/>
      <c r="D9" s="201"/>
    </row>
  </sheetData>
  <mergeCells count="1">
    <mergeCell ref="B1:M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election activeCell="D13" sqref="D13"/>
    </sheetView>
  </sheetViews>
  <sheetFormatPr defaultColWidth="14.42578125" defaultRowHeight="15" customHeight="1" x14ac:dyDescent="0.25"/>
  <cols>
    <col min="1" max="1" width="16.140625" customWidth="1"/>
    <col min="2" max="3" width="8.7109375" customWidth="1"/>
    <col min="4" max="4" width="14.140625" customWidth="1"/>
    <col min="5" max="5" width="16.140625" customWidth="1"/>
    <col min="6" max="7" width="8.7109375" customWidth="1"/>
  </cols>
  <sheetData>
    <row r="1" spans="1:7" x14ac:dyDescent="0.25">
      <c r="A1" s="206" t="s">
        <v>44</v>
      </c>
      <c r="B1" s="203"/>
      <c r="C1" s="203"/>
      <c r="D1" s="203"/>
      <c r="E1" s="203"/>
      <c r="F1" s="203"/>
      <c r="G1" s="203"/>
    </row>
    <row r="2" spans="1:7" ht="15" customHeight="1" x14ac:dyDescent="0.25">
      <c r="A2" s="203"/>
      <c r="B2" s="203"/>
      <c r="C2" s="203"/>
      <c r="D2" s="203"/>
      <c r="E2" s="203"/>
      <c r="F2" s="203"/>
      <c r="G2" s="203"/>
    </row>
    <row r="4" spans="1:7" x14ac:dyDescent="0.25">
      <c r="A4" s="14"/>
      <c r="B4" s="15"/>
      <c r="C4" s="16" t="s">
        <v>45</v>
      </c>
      <c r="D4" s="16" t="s">
        <v>46</v>
      </c>
      <c r="E4" s="16" t="s">
        <v>47</v>
      </c>
      <c r="F4" s="16" t="s">
        <v>48</v>
      </c>
      <c r="G4" s="16"/>
    </row>
    <row r="5" spans="1:7" x14ac:dyDescent="0.25">
      <c r="A5" s="14" t="s">
        <v>16</v>
      </c>
      <c r="B5" s="15">
        <v>10</v>
      </c>
      <c r="C5" s="15"/>
      <c r="D5" s="15"/>
      <c r="E5" s="15"/>
      <c r="F5" s="15"/>
      <c r="G5" s="15"/>
    </row>
    <row r="6" spans="1:7" x14ac:dyDescent="0.25">
      <c r="A6" s="14"/>
      <c r="B6" s="15"/>
      <c r="C6" s="15"/>
      <c r="D6" s="15"/>
      <c r="E6" s="17"/>
      <c r="F6" s="15"/>
      <c r="G6" s="15"/>
    </row>
    <row r="7" spans="1:7" x14ac:dyDescent="0.25">
      <c r="A7" s="14"/>
      <c r="B7" s="15"/>
      <c r="C7" s="15"/>
      <c r="D7" s="15"/>
      <c r="E7" s="17"/>
      <c r="F7" s="15"/>
      <c r="G7" s="15"/>
    </row>
    <row r="8" spans="1:7" x14ac:dyDescent="0.25">
      <c r="A8" s="14"/>
      <c r="B8" s="15"/>
      <c r="C8" s="15"/>
      <c r="D8" s="15"/>
      <c r="E8" s="15"/>
      <c r="F8" s="15"/>
      <c r="G8" s="15"/>
    </row>
    <row r="9" spans="1:7" x14ac:dyDescent="0.25">
      <c r="A9" s="18"/>
      <c r="B9" s="15"/>
      <c r="C9" s="15"/>
      <c r="D9" s="15"/>
      <c r="E9" s="15"/>
      <c r="F9" s="19"/>
      <c r="G9" s="15"/>
    </row>
    <row r="10" spans="1:7" x14ac:dyDescent="0.25">
      <c r="A10" s="14" t="s">
        <v>49</v>
      </c>
      <c r="B10" s="15"/>
      <c r="C10" s="15"/>
      <c r="D10" s="15"/>
      <c r="E10" s="15"/>
      <c r="F10" s="15"/>
      <c r="G10" s="15"/>
    </row>
    <row r="11" spans="1:7" x14ac:dyDescent="0.25">
      <c r="A11" s="20" t="s">
        <v>50</v>
      </c>
      <c r="B11" s="16"/>
      <c r="C11" s="16">
        <f>SUM(C7:C10)</f>
        <v>0</v>
      </c>
      <c r="D11" s="16">
        <f>SUM(D6:D10)</f>
        <v>0</v>
      </c>
      <c r="E11" s="15"/>
      <c r="F11" s="15"/>
      <c r="G11" s="15"/>
    </row>
    <row r="12" spans="1:7" x14ac:dyDescent="0.25">
      <c r="A12" s="14"/>
      <c r="B12" s="15"/>
      <c r="C12" s="15"/>
      <c r="D12" s="15"/>
      <c r="E12" s="15"/>
      <c r="F12" s="15"/>
      <c r="G12" s="15"/>
    </row>
    <row r="13" spans="1:7" x14ac:dyDescent="0.25">
      <c r="A13" s="20" t="s">
        <v>37</v>
      </c>
      <c r="B13" s="16"/>
      <c r="C13" s="16">
        <f>B5-D11+C11</f>
        <v>10</v>
      </c>
      <c r="D13" s="15"/>
      <c r="E13" s="15"/>
      <c r="F13" s="15"/>
      <c r="G13" s="1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G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8"/>
  <sheetViews>
    <sheetView zoomScale="85" zoomScaleNormal="85" workbookViewId="0">
      <selection activeCell="G31" sqref="G31"/>
    </sheetView>
  </sheetViews>
  <sheetFormatPr defaultColWidth="14.42578125" defaultRowHeight="15" customHeight="1" x14ac:dyDescent="0.25"/>
  <cols>
    <col min="1" max="1" width="43.28515625" customWidth="1"/>
    <col min="2" max="2" width="9.85546875" customWidth="1"/>
    <col min="3" max="3" width="11.28515625" customWidth="1"/>
    <col min="4" max="6" width="11.140625" customWidth="1"/>
    <col min="7" max="7" width="8.7109375" customWidth="1"/>
  </cols>
  <sheetData>
    <row r="1" spans="1:21" x14ac:dyDescent="0.25">
      <c r="A1" s="202" t="s">
        <v>147</v>
      </c>
      <c r="B1" s="203"/>
      <c r="C1" s="203"/>
      <c r="D1" s="203"/>
      <c r="E1" s="203"/>
      <c r="F1" s="203"/>
      <c r="G1" s="203"/>
    </row>
    <row r="2" spans="1:21" ht="15" customHeight="1" x14ac:dyDescent="0.25">
      <c r="A2" s="203"/>
      <c r="B2" s="203"/>
      <c r="C2" s="203"/>
      <c r="D2" s="203"/>
      <c r="E2" s="203"/>
      <c r="F2" s="203"/>
      <c r="G2" s="203"/>
    </row>
    <row r="4" spans="1:21" x14ac:dyDescent="0.25">
      <c r="B4" s="207" t="s">
        <v>138</v>
      </c>
      <c r="C4" s="203"/>
      <c r="D4" s="203"/>
      <c r="E4" s="35"/>
      <c r="F4" s="36" t="s">
        <v>66</v>
      </c>
      <c r="G4" s="37" t="s">
        <v>67</v>
      </c>
    </row>
    <row r="5" spans="1:21" ht="18.75" x14ac:dyDescent="0.25">
      <c r="B5" s="38" t="s">
        <v>68</v>
      </c>
      <c r="C5" s="39" t="s">
        <v>69</v>
      </c>
      <c r="D5" s="38" t="s">
        <v>70</v>
      </c>
      <c r="E5" s="38" t="s">
        <v>71</v>
      </c>
      <c r="U5" s="187"/>
    </row>
    <row r="6" spans="1:21" x14ac:dyDescent="0.25">
      <c r="A6" s="121" t="s">
        <v>25</v>
      </c>
      <c r="B6" s="4">
        <f>'Monthly Summary'!F9</f>
        <v>0</v>
      </c>
      <c r="C6" s="15"/>
      <c r="D6" s="15"/>
      <c r="E6" s="15"/>
      <c r="F6" s="15">
        <v>50</v>
      </c>
      <c r="G6" s="56">
        <f t="shared" ref="G6" si="0">E6/F6</f>
        <v>0</v>
      </c>
      <c r="I6" s="121"/>
    </row>
    <row r="7" spans="1:21" ht="18.75" x14ac:dyDescent="0.25">
      <c r="A7" s="121" t="s">
        <v>193</v>
      </c>
      <c r="B7" s="4">
        <f>'Monthly Summary'!F10</f>
        <v>0</v>
      </c>
      <c r="C7" s="15"/>
      <c r="D7" s="15"/>
      <c r="E7" s="15"/>
      <c r="F7" s="122">
        <v>100</v>
      </c>
      <c r="G7" s="56">
        <f>B7/F7</f>
        <v>0</v>
      </c>
      <c r="I7" s="121"/>
      <c r="J7" s="187"/>
      <c r="U7" s="187"/>
    </row>
    <row r="8" spans="1:21" ht="18.75" x14ac:dyDescent="0.25">
      <c r="A8" s="121" t="s">
        <v>24</v>
      </c>
      <c r="B8" s="4">
        <f>'Monthly Summary'!F11</f>
        <v>0</v>
      </c>
      <c r="C8" s="15"/>
      <c r="D8" s="15"/>
      <c r="E8" s="15"/>
      <c r="F8" s="122">
        <v>300</v>
      </c>
      <c r="G8" s="56">
        <f t="shared" ref="G8:G33" si="1">B8/F8</f>
        <v>0</v>
      </c>
      <c r="I8" s="121"/>
      <c r="J8" s="187"/>
      <c r="K8" s="143"/>
      <c r="S8" s="187"/>
    </row>
    <row r="9" spans="1:21" ht="18.75" x14ac:dyDescent="0.25">
      <c r="A9" s="121" t="s">
        <v>194</v>
      </c>
      <c r="B9" s="4">
        <f>'Monthly Summary'!F12</f>
        <v>0</v>
      </c>
      <c r="C9" s="15"/>
      <c r="D9" s="15"/>
      <c r="E9" s="15"/>
      <c r="F9" s="122">
        <v>1000</v>
      </c>
      <c r="G9" s="56">
        <f t="shared" si="1"/>
        <v>0</v>
      </c>
      <c r="I9" s="121"/>
      <c r="J9" s="187"/>
      <c r="K9" s="143"/>
      <c r="T9" s="187"/>
    </row>
    <row r="10" spans="1:21" ht="18.75" x14ac:dyDescent="0.25">
      <c r="A10" s="121" t="s">
        <v>195</v>
      </c>
      <c r="B10" s="4">
        <f>'Monthly Summary'!F13</f>
        <v>0</v>
      </c>
      <c r="C10" s="15"/>
      <c r="D10" s="15"/>
      <c r="E10" s="15"/>
      <c r="F10" s="122">
        <v>300</v>
      </c>
      <c r="G10" s="56">
        <f t="shared" si="1"/>
        <v>0</v>
      </c>
      <c r="I10" s="121"/>
      <c r="J10" s="187"/>
      <c r="K10" s="143"/>
      <c r="N10" s="187"/>
      <c r="O10" s="187"/>
    </row>
    <row r="11" spans="1:21" ht="18.75" x14ac:dyDescent="0.25">
      <c r="A11" s="121" t="s">
        <v>111</v>
      </c>
      <c r="B11" s="4">
        <f>'Monthly Summary'!F14</f>
        <v>218</v>
      </c>
      <c r="C11" s="15"/>
      <c r="D11" s="15"/>
      <c r="E11" s="15"/>
      <c r="F11" s="122">
        <v>400</v>
      </c>
      <c r="G11" s="56">
        <f t="shared" si="1"/>
        <v>0.54500000000000004</v>
      </c>
      <c r="I11" s="121"/>
      <c r="J11" s="187"/>
      <c r="K11" s="143"/>
      <c r="O11" s="187"/>
    </row>
    <row r="12" spans="1:21" ht="18.75" x14ac:dyDescent="0.25">
      <c r="A12" s="121" t="s">
        <v>19</v>
      </c>
      <c r="B12" s="4">
        <f>'Monthly Summary'!F15</f>
        <v>548.74</v>
      </c>
      <c r="C12" s="15"/>
      <c r="D12" s="15"/>
      <c r="E12" s="15"/>
      <c r="F12" s="122">
        <v>4500</v>
      </c>
      <c r="G12" s="56">
        <f>B12/F12</f>
        <v>0.12194222222222223</v>
      </c>
      <c r="I12" s="121"/>
      <c r="J12" s="187"/>
      <c r="K12" s="143"/>
      <c r="S12" s="187"/>
    </row>
    <row r="13" spans="1:21" ht="18.75" x14ac:dyDescent="0.25">
      <c r="A13" s="121" t="s">
        <v>196</v>
      </c>
      <c r="B13" s="4">
        <f>'Monthly Summary'!F16</f>
        <v>0</v>
      </c>
      <c r="C13" s="15"/>
      <c r="D13" s="15"/>
      <c r="E13" s="15"/>
      <c r="F13" s="122">
        <v>2000</v>
      </c>
      <c r="G13" s="56">
        <f t="shared" si="1"/>
        <v>0</v>
      </c>
      <c r="I13" s="121"/>
      <c r="J13" s="187"/>
      <c r="K13" s="143"/>
      <c r="T13" s="187"/>
    </row>
    <row r="14" spans="1:21" ht="18.75" x14ac:dyDescent="0.25">
      <c r="A14" s="121" t="s">
        <v>197</v>
      </c>
      <c r="B14" s="4">
        <f>'Monthly Summary'!F17</f>
        <v>0</v>
      </c>
      <c r="C14" s="15"/>
      <c r="D14" s="15"/>
      <c r="E14" s="15"/>
      <c r="F14" s="122">
        <v>100</v>
      </c>
      <c r="G14" s="56">
        <f t="shared" si="1"/>
        <v>0</v>
      </c>
      <c r="I14" s="121"/>
      <c r="J14" s="187"/>
      <c r="K14" s="143"/>
      <c r="P14" s="187"/>
    </row>
    <row r="15" spans="1:21" ht="18.75" x14ac:dyDescent="0.25">
      <c r="A15" s="121" t="s">
        <v>198</v>
      </c>
      <c r="B15" s="4">
        <f>'Monthly Summary'!F18</f>
        <v>0</v>
      </c>
      <c r="C15" s="15"/>
      <c r="D15" s="15"/>
      <c r="E15" s="15"/>
      <c r="F15" s="122">
        <v>200</v>
      </c>
      <c r="G15" s="56">
        <f t="shared" si="1"/>
        <v>0</v>
      </c>
      <c r="I15" s="121"/>
      <c r="J15" s="187"/>
      <c r="K15" s="143"/>
      <c r="L15" s="187"/>
    </row>
    <row r="16" spans="1:21" ht="18.75" x14ac:dyDescent="0.25">
      <c r="A16" s="121" t="s">
        <v>20</v>
      </c>
      <c r="B16" s="4">
        <f>'Monthly Summary'!F19</f>
        <v>137</v>
      </c>
      <c r="C16" s="15"/>
      <c r="D16" s="15"/>
      <c r="E16" s="15"/>
      <c r="F16" s="122">
        <v>45</v>
      </c>
      <c r="G16" s="144">
        <f t="shared" si="1"/>
        <v>3.0444444444444443</v>
      </c>
      <c r="I16" s="121"/>
      <c r="J16" s="187"/>
      <c r="K16" s="143"/>
      <c r="S16" s="187"/>
    </row>
    <row r="17" spans="1:21" ht="18.75" x14ac:dyDescent="0.25">
      <c r="A17" s="121" t="s">
        <v>23</v>
      </c>
      <c r="B17" s="4">
        <f>'Monthly Summary'!F20</f>
        <v>0</v>
      </c>
      <c r="C17" s="15"/>
      <c r="D17" s="15"/>
      <c r="E17" s="15"/>
      <c r="F17" s="122">
        <v>350</v>
      </c>
      <c r="G17" s="56">
        <f t="shared" si="1"/>
        <v>0</v>
      </c>
      <c r="H17" s="59"/>
      <c r="I17" s="121"/>
      <c r="J17" s="187"/>
      <c r="K17" s="143"/>
      <c r="T17" s="187"/>
    </row>
    <row r="18" spans="1:21" ht="18.75" x14ac:dyDescent="0.25">
      <c r="A18" s="121" t="s">
        <v>199</v>
      </c>
      <c r="B18" s="4">
        <f>'Monthly Summary'!F21</f>
        <v>0</v>
      </c>
      <c r="C18" s="15"/>
      <c r="D18" s="15"/>
      <c r="E18" s="15"/>
      <c r="F18" s="122">
        <v>350</v>
      </c>
      <c r="G18" s="56">
        <f t="shared" si="1"/>
        <v>0</v>
      </c>
      <c r="I18" s="121"/>
      <c r="J18" s="187"/>
      <c r="K18" s="143"/>
      <c r="S18" s="187"/>
    </row>
    <row r="19" spans="1:21" ht="18.75" x14ac:dyDescent="0.25">
      <c r="A19" s="121" t="s">
        <v>200</v>
      </c>
      <c r="B19" s="4">
        <f>'Monthly Summary'!F22</f>
        <v>0</v>
      </c>
      <c r="C19" s="15"/>
      <c r="D19" s="15"/>
      <c r="E19" s="15"/>
      <c r="F19" s="122">
        <v>2500</v>
      </c>
      <c r="G19" s="56">
        <f t="shared" si="1"/>
        <v>0</v>
      </c>
      <c r="I19" s="121"/>
      <c r="J19" s="187"/>
      <c r="K19" s="143"/>
      <c r="O19" s="187"/>
    </row>
    <row r="20" spans="1:21" ht="18.75" x14ac:dyDescent="0.25">
      <c r="A20" s="121" t="s">
        <v>27</v>
      </c>
      <c r="B20" s="4">
        <f>'Monthly Summary'!F23</f>
        <v>0</v>
      </c>
      <c r="C20" s="15"/>
      <c r="D20" s="15"/>
      <c r="E20" s="15"/>
      <c r="F20" s="122">
        <v>200</v>
      </c>
      <c r="G20" s="56">
        <f t="shared" si="1"/>
        <v>0</v>
      </c>
      <c r="H20" s="59"/>
      <c r="I20" s="121"/>
      <c r="J20" s="187"/>
      <c r="K20" s="143"/>
    </row>
    <row r="21" spans="1:21" s="59" customFormat="1" ht="15.75" customHeight="1" x14ac:dyDescent="0.25">
      <c r="A21" s="121" t="s">
        <v>21</v>
      </c>
      <c r="B21" s="4">
        <f>'Monthly Summary'!F24</f>
        <v>0</v>
      </c>
      <c r="C21" s="15"/>
      <c r="D21" s="15"/>
      <c r="E21" s="15"/>
      <c r="F21" s="122">
        <v>200</v>
      </c>
      <c r="G21" s="56">
        <f t="shared" si="1"/>
        <v>0</v>
      </c>
      <c r="I21" s="121"/>
      <c r="J21" s="187"/>
      <c r="K21" s="143"/>
      <c r="L21"/>
      <c r="M21"/>
      <c r="N21"/>
      <c r="O21"/>
      <c r="P21"/>
      <c r="Q21"/>
      <c r="R21"/>
      <c r="S21"/>
      <c r="T21"/>
      <c r="U21" s="187"/>
    </row>
    <row r="22" spans="1:21" ht="15.75" customHeight="1" x14ac:dyDescent="0.25">
      <c r="A22" s="121" t="s">
        <v>201</v>
      </c>
      <c r="B22" s="4">
        <f>'Monthly Summary'!F25</f>
        <v>23</v>
      </c>
      <c r="C22" s="15"/>
      <c r="D22" s="15"/>
      <c r="E22" s="15"/>
      <c r="F22" s="122">
        <v>150</v>
      </c>
      <c r="G22" s="56">
        <f t="shared" si="1"/>
        <v>0.15333333333333332</v>
      </c>
      <c r="I22" s="121"/>
      <c r="J22" s="187"/>
      <c r="K22" s="143"/>
      <c r="R22" s="187"/>
    </row>
    <row r="23" spans="1:21" ht="15.75" customHeight="1" x14ac:dyDescent="0.25">
      <c r="A23" s="121" t="s">
        <v>202</v>
      </c>
      <c r="B23" s="4">
        <f>'Monthly Summary'!F26</f>
        <v>0</v>
      </c>
      <c r="C23" s="15"/>
      <c r="D23" s="15"/>
      <c r="E23" s="15"/>
      <c r="F23" s="122">
        <v>50</v>
      </c>
      <c r="G23" s="56">
        <f t="shared" si="1"/>
        <v>0</v>
      </c>
      <c r="I23" s="121"/>
      <c r="J23" s="187"/>
      <c r="K23" s="143"/>
      <c r="S23" s="187"/>
    </row>
    <row r="24" spans="1:21" ht="15.75" customHeight="1" x14ac:dyDescent="0.25">
      <c r="A24" s="121" t="s">
        <v>203</v>
      </c>
      <c r="B24" s="4">
        <f>'Monthly Summary'!F27</f>
        <v>0</v>
      </c>
      <c r="C24" s="15"/>
      <c r="D24" s="15"/>
      <c r="E24" s="15"/>
      <c r="F24" s="122">
        <v>500</v>
      </c>
      <c r="G24" s="56">
        <f t="shared" si="1"/>
        <v>0</v>
      </c>
      <c r="I24" s="121"/>
      <c r="J24" s="187"/>
      <c r="K24" s="143"/>
      <c r="R24" s="187"/>
    </row>
    <row r="25" spans="1:21" ht="15.75" customHeight="1" x14ac:dyDescent="0.25">
      <c r="A25" s="121" t="s">
        <v>26</v>
      </c>
      <c r="B25" s="4">
        <f>'Monthly Summary'!F28</f>
        <v>12</v>
      </c>
      <c r="C25" s="15"/>
      <c r="D25" s="15"/>
      <c r="E25" s="15"/>
      <c r="F25" s="122">
        <v>240</v>
      </c>
      <c r="G25" s="56">
        <f t="shared" si="1"/>
        <v>0.05</v>
      </c>
      <c r="I25" s="121"/>
      <c r="J25" s="187"/>
      <c r="K25" s="143"/>
      <c r="N25" s="187"/>
    </row>
    <row r="26" spans="1:21" ht="15.75" customHeight="1" x14ac:dyDescent="0.25">
      <c r="A26" s="121" t="s">
        <v>119</v>
      </c>
      <c r="B26" s="4">
        <f>'Monthly Summary'!F29</f>
        <v>0</v>
      </c>
      <c r="C26" s="15"/>
      <c r="D26" s="15"/>
      <c r="E26" s="15"/>
      <c r="F26" s="122">
        <v>250</v>
      </c>
      <c r="G26" s="56">
        <f t="shared" si="1"/>
        <v>0</v>
      </c>
      <c r="I26" s="121"/>
      <c r="S26" s="187"/>
    </row>
    <row r="27" spans="1:21" ht="15.75" customHeight="1" x14ac:dyDescent="0.25">
      <c r="A27" s="121" t="s">
        <v>204</v>
      </c>
      <c r="B27" s="4">
        <f>'Monthly Summary'!F30</f>
        <v>0</v>
      </c>
      <c r="C27" s="15"/>
      <c r="D27" s="15"/>
      <c r="E27" s="15"/>
      <c r="F27" s="122">
        <v>60</v>
      </c>
      <c r="G27" s="56">
        <f t="shared" si="1"/>
        <v>0</v>
      </c>
      <c r="I27" s="121"/>
      <c r="J27" s="187"/>
      <c r="K27" s="143"/>
      <c r="Q27" s="187"/>
    </row>
    <row r="28" spans="1:21" ht="15.75" customHeight="1" x14ac:dyDescent="0.25">
      <c r="A28" s="121" t="s">
        <v>205</v>
      </c>
      <c r="B28" s="4">
        <f>'Monthly Summary'!F31</f>
        <v>0</v>
      </c>
      <c r="C28" s="15"/>
      <c r="D28" s="15"/>
      <c r="E28" s="15"/>
      <c r="F28" s="122">
        <v>500</v>
      </c>
      <c r="G28" s="56">
        <f t="shared" si="1"/>
        <v>0</v>
      </c>
      <c r="H28" s="59"/>
      <c r="I28" s="121"/>
      <c r="J28" s="187"/>
      <c r="K28" s="143"/>
      <c r="Q28" s="187"/>
    </row>
    <row r="29" spans="1:21" ht="15.75" customHeight="1" x14ac:dyDescent="0.25">
      <c r="A29" s="121" t="s">
        <v>206</v>
      </c>
      <c r="B29" s="4">
        <f>'Monthly Summary'!F32</f>
        <v>179.47</v>
      </c>
      <c r="C29" s="15"/>
      <c r="D29" s="15"/>
      <c r="E29" s="15"/>
      <c r="F29" s="122">
        <v>150</v>
      </c>
      <c r="G29" s="144">
        <f t="shared" si="1"/>
        <v>1.1964666666666666</v>
      </c>
      <c r="I29" s="121"/>
      <c r="J29" s="187"/>
      <c r="K29" s="143"/>
      <c r="P29" s="187"/>
    </row>
    <row r="30" spans="1:21" ht="15.75" customHeight="1" x14ac:dyDescent="0.25">
      <c r="A30" s="121" t="s">
        <v>207</v>
      </c>
      <c r="B30" s="4">
        <f>'Monthly Summary'!F33</f>
        <v>0</v>
      </c>
      <c r="C30" s="15"/>
      <c r="D30" s="15"/>
      <c r="E30" s="15"/>
      <c r="F30" s="122">
        <v>260</v>
      </c>
      <c r="G30" s="56">
        <f t="shared" si="1"/>
        <v>0</v>
      </c>
      <c r="I30" s="121"/>
      <c r="J30" s="187"/>
      <c r="K30" s="143"/>
      <c r="S30" s="187"/>
    </row>
    <row r="31" spans="1:21" ht="15.75" customHeight="1" x14ac:dyDescent="0.25">
      <c r="A31" s="121" t="s">
        <v>208</v>
      </c>
      <c r="B31" s="4">
        <f>'Monthly Summary'!F34</f>
        <v>95.4</v>
      </c>
      <c r="C31" s="15"/>
      <c r="D31" s="15"/>
      <c r="E31" s="15"/>
      <c r="F31" s="122">
        <v>170</v>
      </c>
      <c r="G31" s="56">
        <f t="shared" si="1"/>
        <v>0.56117647058823528</v>
      </c>
      <c r="I31" s="121"/>
      <c r="J31" s="187"/>
      <c r="K31" s="143"/>
      <c r="T31" s="187"/>
    </row>
    <row r="32" spans="1:21" ht="15.75" customHeight="1" x14ac:dyDescent="0.25">
      <c r="A32" s="121" t="s">
        <v>209</v>
      </c>
      <c r="B32" s="4">
        <f>'Monthly Summary'!F35</f>
        <v>0</v>
      </c>
      <c r="C32" s="15"/>
      <c r="D32" s="15"/>
      <c r="E32" s="15"/>
      <c r="F32" s="122">
        <v>100</v>
      </c>
      <c r="G32" s="56">
        <f t="shared" si="1"/>
        <v>0</v>
      </c>
      <c r="I32" s="121"/>
      <c r="J32" s="187"/>
      <c r="K32" s="143"/>
      <c r="R32" s="187"/>
    </row>
    <row r="33" spans="1:17" ht="15.75" customHeight="1" x14ac:dyDescent="0.25">
      <c r="A33" s="121" t="s">
        <v>210</v>
      </c>
      <c r="B33" s="4">
        <f>'Monthly Summary'!F36</f>
        <v>0</v>
      </c>
      <c r="C33" s="15"/>
      <c r="D33" s="15"/>
      <c r="E33" s="15"/>
      <c r="F33" s="122">
        <v>500</v>
      </c>
      <c r="G33" s="56">
        <f t="shared" si="1"/>
        <v>0</v>
      </c>
      <c r="I33" s="121"/>
      <c r="J33" s="187"/>
      <c r="K33" s="143"/>
      <c r="Q33" s="187"/>
    </row>
    <row r="34" spans="1:17" ht="15.75" customHeight="1" x14ac:dyDescent="0.25">
      <c r="A34" s="121"/>
      <c r="B34" s="15"/>
      <c r="C34" s="15"/>
      <c r="D34" s="15"/>
      <c r="E34" s="15"/>
      <c r="F34" s="122"/>
      <c r="G34" s="56"/>
      <c r="I34" s="121"/>
      <c r="J34" s="187"/>
      <c r="K34" s="143"/>
      <c r="Q34" s="187"/>
    </row>
    <row r="35" spans="1:17" ht="15.75" customHeight="1" x14ac:dyDescent="0.25">
      <c r="A35" s="121"/>
      <c r="B35" s="15"/>
      <c r="C35" s="15"/>
      <c r="D35" s="15"/>
      <c r="E35" s="15"/>
      <c r="F35" s="122"/>
      <c r="G35" s="56"/>
      <c r="I35" s="121"/>
      <c r="J35" s="187"/>
      <c r="K35" s="143"/>
    </row>
    <row r="36" spans="1:17" ht="15.75" customHeight="1" x14ac:dyDescent="0.25">
      <c r="A36" s="48"/>
      <c r="B36" s="15"/>
      <c r="C36" s="15"/>
      <c r="D36" s="15"/>
      <c r="E36" s="15"/>
      <c r="F36" s="54"/>
      <c r="G36" s="56"/>
      <c r="I36" s="48"/>
      <c r="J36" s="54"/>
    </row>
    <row r="37" spans="1:17" ht="15.75" customHeight="1" x14ac:dyDescent="0.25">
      <c r="A37" s="48"/>
      <c r="B37" s="15"/>
      <c r="C37" s="15"/>
      <c r="D37" s="15"/>
      <c r="E37" s="15"/>
      <c r="F37" s="54"/>
      <c r="G37" s="56"/>
      <c r="I37" s="48"/>
      <c r="J37" s="54"/>
    </row>
    <row r="38" spans="1:17" ht="15.75" customHeight="1" x14ac:dyDescent="0.25">
      <c r="A38" s="52" t="s">
        <v>73</v>
      </c>
      <c r="B38" s="55">
        <f>SUM(B6:B35)</f>
        <v>1213.6100000000001</v>
      </c>
      <c r="C38" s="55">
        <f>SUM(C6:C35)</f>
        <v>0</v>
      </c>
      <c r="D38" s="55">
        <f>SUM(D6:D35)</f>
        <v>0</v>
      </c>
      <c r="E38" s="55">
        <f>SUM(E6:E35)</f>
        <v>0</v>
      </c>
      <c r="F38" s="55">
        <f>SUM(F6:F35)</f>
        <v>15525</v>
      </c>
      <c r="G38" s="56">
        <f>(E38/F38)</f>
        <v>0</v>
      </c>
      <c r="I38" s="52"/>
      <c r="J38" s="55"/>
    </row>
    <row r="39" spans="1:17" ht="15.75" customHeight="1" x14ac:dyDescent="0.25">
      <c r="G39" s="40"/>
    </row>
    <row r="40" spans="1:17" ht="15.75" customHeight="1" x14ac:dyDescent="0.25">
      <c r="G40" s="40"/>
    </row>
    <row r="41" spans="1:17" ht="15.75" customHeight="1" x14ac:dyDescent="0.25"/>
    <row r="42" spans="1:17" ht="15.75" customHeight="1" x14ac:dyDescent="0.25"/>
    <row r="43" spans="1:17" ht="15.75" customHeight="1" x14ac:dyDescent="0.25"/>
    <row r="44" spans="1:17" ht="15.75" customHeight="1" x14ac:dyDescent="0.25"/>
    <row r="45" spans="1:17" ht="15.75" customHeight="1" x14ac:dyDescent="0.25">
      <c r="A45" s="61" t="s">
        <v>128</v>
      </c>
      <c r="B45" s="4"/>
    </row>
    <row r="46" spans="1:17" ht="15.75" customHeight="1" x14ac:dyDescent="0.25">
      <c r="A46" s="41" t="s">
        <v>65</v>
      </c>
      <c r="B46" s="4"/>
    </row>
    <row r="47" spans="1:17" ht="15.75" customHeight="1" x14ac:dyDescent="0.25">
      <c r="A47" s="41" t="s">
        <v>72</v>
      </c>
      <c r="B47" s="4">
        <v>10</v>
      </c>
    </row>
    <row r="48" spans="1:17" ht="15.75" customHeight="1" x14ac:dyDescent="0.25"/>
    <row r="49" spans="1:2" ht="15.75" customHeight="1" x14ac:dyDescent="0.25">
      <c r="A49" s="41" t="s">
        <v>73</v>
      </c>
      <c r="B49" s="15">
        <f>SUM(B45:B47)</f>
        <v>10</v>
      </c>
    </row>
    <row r="50" spans="1:2" ht="15.75" customHeight="1" x14ac:dyDescent="0.25"/>
    <row r="51" spans="1:2" ht="15.75" customHeight="1" x14ac:dyDescent="0.25"/>
    <row r="52" spans="1:2" ht="15.75" customHeight="1" x14ac:dyDescent="0.25"/>
    <row r="53" spans="1:2" ht="15.75" customHeight="1" x14ac:dyDescent="0.25"/>
    <row r="54" spans="1:2" ht="15.75" customHeight="1" x14ac:dyDescent="0.25"/>
    <row r="55" spans="1:2" ht="15.75" customHeight="1" x14ac:dyDescent="0.25"/>
    <row r="56" spans="1:2" ht="15.75" customHeight="1" x14ac:dyDescent="0.25"/>
    <row r="57" spans="1:2" ht="15.75" customHeight="1" x14ac:dyDescent="0.25"/>
    <row r="58" spans="1:2" ht="15.75" customHeight="1" x14ac:dyDescent="0.25"/>
    <row r="59" spans="1:2" ht="15.75" customHeight="1" x14ac:dyDescent="0.25"/>
    <row r="60" spans="1:2" ht="15.75" customHeight="1" x14ac:dyDescent="0.25"/>
    <row r="61" spans="1:2" ht="15.75" customHeight="1" x14ac:dyDescent="0.25"/>
    <row r="62" spans="1:2" ht="15.75" customHeight="1" x14ac:dyDescent="0.25"/>
    <row r="63" spans="1:2" ht="15.75" customHeight="1" x14ac:dyDescent="0.25"/>
    <row r="64" spans="1: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2">
    <mergeCell ref="A1:G2"/>
    <mergeCell ref="B4:D4"/>
  </mergeCells>
  <pageMargins left="0.70866141732283472" right="0.70866141732283472" top="0.74803149606299213" bottom="0.74803149606299213" header="0" footer="0"/>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zoomScaleNormal="100" workbookViewId="0">
      <selection activeCell="B25" sqref="B25"/>
    </sheetView>
  </sheetViews>
  <sheetFormatPr defaultRowHeight="15" x14ac:dyDescent="0.25"/>
  <cols>
    <col min="1" max="1" width="8.7109375" style="47"/>
    <col min="2" max="2" width="43.28515625" style="47" customWidth="1"/>
    <col min="3" max="3" width="9.140625" style="185"/>
    <col min="4" max="4" width="49.5703125" bestFit="1" customWidth="1"/>
  </cols>
  <sheetData>
    <row r="1" spans="1:16" ht="18.75" x14ac:dyDescent="0.25">
      <c r="A1" s="53" t="s">
        <v>129</v>
      </c>
      <c r="B1" s="53" t="s">
        <v>130</v>
      </c>
      <c r="D1" s="190"/>
    </row>
    <row r="2" spans="1:16" ht="18.75" x14ac:dyDescent="0.25">
      <c r="A2" s="62" t="s">
        <v>77</v>
      </c>
      <c r="B2" s="121" t="s">
        <v>25</v>
      </c>
      <c r="C2" s="185">
        <v>50</v>
      </c>
      <c r="D2" s="187"/>
      <c r="O2" s="187"/>
    </row>
    <row r="3" spans="1:16" ht="18.75" x14ac:dyDescent="0.25">
      <c r="A3" s="62" t="s">
        <v>78</v>
      </c>
      <c r="B3" s="121" t="s">
        <v>193</v>
      </c>
      <c r="C3" s="185">
        <v>100</v>
      </c>
      <c r="D3" s="187"/>
      <c r="M3" s="187"/>
      <c r="P3" s="185"/>
    </row>
    <row r="4" spans="1:16" ht="18.75" x14ac:dyDescent="0.25">
      <c r="A4" s="62" t="s">
        <v>79</v>
      </c>
      <c r="B4" s="121" t="s">
        <v>24</v>
      </c>
      <c r="C4" s="185">
        <v>300</v>
      </c>
      <c r="D4" s="187"/>
      <c r="N4" s="187"/>
      <c r="P4" s="185"/>
    </row>
    <row r="5" spans="1:16" ht="18.75" x14ac:dyDescent="0.25">
      <c r="A5" s="62" t="s">
        <v>80</v>
      </c>
      <c r="B5" s="121" t="s">
        <v>194</v>
      </c>
      <c r="C5" s="185">
        <v>1000</v>
      </c>
      <c r="D5" s="187"/>
      <c r="H5" s="187"/>
      <c r="I5" s="187"/>
      <c r="P5" s="185"/>
    </row>
    <row r="6" spans="1:16" ht="18.75" x14ac:dyDescent="0.25">
      <c r="A6" s="62" t="s">
        <v>81</v>
      </c>
      <c r="B6" s="121" t="s">
        <v>195</v>
      </c>
      <c r="C6" s="185">
        <v>300</v>
      </c>
      <c r="D6" s="187"/>
      <c r="E6" s="187"/>
      <c r="I6" s="187"/>
      <c r="P6" s="185"/>
    </row>
    <row r="7" spans="1:16" ht="18.75" x14ac:dyDescent="0.25">
      <c r="A7" s="62" t="s">
        <v>82</v>
      </c>
      <c r="B7" s="121" t="s">
        <v>111</v>
      </c>
      <c r="C7" s="185">
        <v>400</v>
      </c>
      <c r="D7" s="62"/>
      <c r="E7" s="121"/>
      <c r="M7" s="187"/>
      <c r="P7" s="185"/>
    </row>
    <row r="8" spans="1:16" ht="18.75" x14ac:dyDescent="0.25">
      <c r="A8" s="62" t="s">
        <v>83</v>
      </c>
      <c r="B8" s="121" t="s">
        <v>19</v>
      </c>
      <c r="C8" s="185">
        <v>4500</v>
      </c>
      <c r="D8" s="62"/>
      <c r="E8" s="121"/>
      <c r="N8" s="187"/>
      <c r="P8" s="185"/>
    </row>
    <row r="9" spans="1:16" ht="18.75" x14ac:dyDescent="0.25">
      <c r="A9" s="62" t="s">
        <v>84</v>
      </c>
      <c r="B9" s="121" t="s">
        <v>196</v>
      </c>
      <c r="C9" s="185">
        <v>2000</v>
      </c>
      <c r="D9" s="62"/>
      <c r="E9" s="121"/>
      <c r="J9" s="187"/>
      <c r="P9" s="185"/>
    </row>
    <row r="10" spans="1:16" ht="18.75" x14ac:dyDescent="0.25">
      <c r="A10" s="62" t="s">
        <v>89</v>
      </c>
      <c r="B10" s="121" t="s">
        <v>197</v>
      </c>
      <c r="C10" s="185">
        <v>100</v>
      </c>
      <c r="D10" s="187"/>
      <c r="F10" s="187"/>
      <c r="P10" s="185"/>
    </row>
    <row r="11" spans="1:16" ht="18.75" x14ac:dyDescent="0.25">
      <c r="A11" s="62" t="s">
        <v>90</v>
      </c>
      <c r="B11" s="121" t="s">
        <v>198</v>
      </c>
      <c r="C11" s="185">
        <v>200</v>
      </c>
      <c r="D11" s="187"/>
      <c r="M11" s="187"/>
      <c r="P11" s="185"/>
    </row>
    <row r="12" spans="1:16" ht="18.75" x14ac:dyDescent="0.25">
      <c r="A12" s="62" t="s">
        <v>91</v>
      </c>
      <c r="B12" s="121" t="s">
        <v>20</v>
      </c>
      <c r="C12" s="185">
        <v>45</v>
      </c>
      <c r="D12" s="187"/>
      <c r="N12" s="187"/>
      <c r="P12" s="185"/>
    </row>
    <row r="13" spans="1:16" ht="18.75" x14ac:dyDescent="0.25">
      <c r="A13" s="62" t="s">
        <v>92</v>
      </c>
      <c r="B13" s="121" t="s">
        <v>23</v>
      </c>
      <c r="C13" s="185">
        <v>350</v>
      </c>
      <c r="D13" s="187"/>
      <c r="M13" s="187"/>
      <c r="P13" s="185"/>
    </row>
    <row r="14" spans="1:16" ht="18.75" x14ac:dyDescent="0.25">
      <c r="A14" s="62" t="s">
        <v>93</v>
      </c>
      <c r="B14" s="121" t="s">
        <v>199</v>
      </c>
      <c r="C14" s="185">
        <v>350</v>
      </c>
      <c r="D14" s="187"/>
      <c r="I14" s="187"/>
      <c r="P14" s="185"/>
    </row>
    <row r="15" spans="1:16" ht="18.75" x14ac:dyDescent="0.25">
      <c r="A15" s="62" t="s">
        <v>94</v>
      </c>
      <c r="B15" s="121" t="s">
        <v>200</v>
      </c>
      <c r="C15" s="185">
        <v>2500</v>
      </c>
      <c r="D15" s="187"/>
      <c r="E15" s="187"/>
      <c r="P15" s="185"/>
    </row>
    <row r="16" spans="1:16" ht="18.75" x14ac:dyDescent="0.25">
      <c r="A16" s="62" t="s">
        <v>95</v>
      </c>
      <c r="B16" s="121" t="s">
        <v>27</v>
      </c>
      <c r="C16" s="185">
        <v>200</v>
      </c>
      <c r="D16" s="187"/>
      <c r="O16" s="187"/>
      <c r="P16" s="185"/>
    </row>
    <row r="17" spans="1:16" ht="18.75" x14ac:dyDescent="0.25">
      <c r="A17" s="62" t="s">
        <v>96</v>
      </c>
      <c r="B17" s="121" t="s">
        <v>21</v>
      </c>
      <c r="C17" s="185">
        <v>200</v>
      </c>
      <c r="D17" s="187"/>
      <c r="L17" s="187"/>
      <c r="P17" s="185"/>
    </row>
    <row r="18" spans="1:16" ht="18.75" x14ac:dyDescent="0.25">
      <c r="A18" s="62" t="s">
        <v>97</v>
      </c>
      <c r="B18" s="121" t="s">
        <v>201</v>
      </c>
      <c r="C18" s="185">
        <v>150</v>
      </c>
      <c r="D18" s="187"/>
      <c r="M18" s="187"/>
      <c r="P18" s="185"/>
    </row>
    <row r="19" spans="1:16" ht="18.75" x14ac:dyDescent="0.25">
      <c r="A19" s="62" t="s">
        <v>98</v>
      </c>
      <c r="B19" s="121" t="s">
        <v>202</v>
      </c>
      <c r="C19" s="185">
        <v>50</v>
      </c>
      <c r="D19" s="187"/>
      <c r="L19" s="187"/>
      <c r="P19" s="185"/>
    </row>
    <row r="20" spans="1:16" ht="18.75" x14ac:dyDescent="0.25">
      <c r="A20" s="62" t="s">
        <v>99</v>
      </c>
      <c r="B20" s="121" t="s">
        <v>203</v>
      </c>
      <c r="C20" s="185">
        <v>500</v>
      </c>
      <c r="D20" s="187"/>
      <c r="H20" s="187"/>
      <c r="P20" s="185"/>
    </row>
    <row r="21" spans="1:16" ht="18.75" x14ac:dyDescent="0.25">
      <c r="A21" s="62" t="s">
        <v>100</v>
      </c>
      <c r="B21" s="121" t="s">
        <v>26</v>
      </c>
      <c r="C21" s="185">
        <v>240</v>
      </c>
      <c r="D21" s="187"/>
      <c r="M21" s="187"/>
      <c r="P21" s="185"/>
    </row>
    <row r="22" spans="1:16" ht="18.75" x14ac:dyDescent="0.25">
      <c r="A22" s="62" t="s">
        <v>101</v>
      </c>
      <c r="B22" s="121" t="s">
        <v>119</v>
      </c>
      <c r="C22" s="185">
        <v>250</v>
      </c>
      <c r="D22" s="187"/>
      <c r="K22" s="187"/>
      <c r="P22" s="185"/>
    </row>
    <row r="23" spans="1:16" ht="18.75" x14ac:dyDescent="0.25">
      <c r="A23" s="62" t="s">
        <v>102</v>
      </c>
      <c r="B23" s="121" t="s">
        <v>204</v>
      </c>
      <c r="C23" s="185">
        <v>60</v>
      </c>
      <c r="D23" s="187"/>
      <c r="K23" s="187"/>
      <c r="P23" s="185"/>
    </row>
    <row r="24" spans="1:16" ht="18.75" x14ac:dyDescent="0.25">
      <c r="A24" s="62" t="s">
        <v>103</v>
      </c>
      <c r="B24" s="121" t="s">
        <v>205</v>
      </c>
      <c r="C24" s="185">
        <v>500</v>
      </c>
      <c r="D24" s="187"/>
      <c r="J24" s="187"/>
      <c r="P24" s="185"/>
    </row>
    <row r="25" spans="1:16" ht="18.75" x14ac:dyDescent="0.25">
      <c r="A25" s="62" t="s">
        <v>104</v>
      </c>
      <c r="B25" s="121" t="s">
        <v>206</v>
      </c>
      <c r="C25" s="185">
        <v>150</v>
      </c>
      <c r="D25" s="187"/>
      <c r="M25" s="187"/>
      <c r="P25" s="185"/>
    </row>
    <row r="26" spans="1:16" ht="18.75" x14ac:dyDescent="0.25">
      <c r="A26" s="62" t="s">
        <v>105</v>
      </c>
      <c r="B26" s="121" t="s">
        <v>207</v>
      </c>
      <c r="C26" s="185">
        <v>260</v>
      </c>
      <c r="D26" s="187"/>
      <c r="N26" s="187"/>
      <c r="P26" s="185"/>
    </row>
    <row r="27" spans="1:16" ht="18.75" x14ac:dyDescent="0.25">
      <c r="A27" s="62" t="s">
        <v>106</v>
      </c>
      <c r="B27" s="121" t="s">
        <v>208</v>
      </c>
      <c r="C27" s="185">
        <v>170</v>
      </c>
      <c r="D27" s="187"/>
      <c r="L27" s="187"/>
      <c r="P27" s="185"/>
    </row>
    <row r="28" spans="1:16" ht="18.75" x14ac:dyDescent="0.25">
      <c r="A28" s="62" t="s">
        <v>107</v>
      </c>
      <c r="B28" s="121" t="s">
        <v>209</v>
      </c>
      <c r="C28" s="185">
        <v>100</v>
      </c>
      <c r="D28" s="187"/>
      <c r="K28" s="187"/>
      <c r="P28" s="185"/>
    </row>
    <row r="29" spans="1:16" ht="18.75" x14ac:dyDescent="0.25">
      <c r="A29" s="62" t="s">
        <v>108</v>
      </c>
      <c r="B29" s="121" t="s">
        <v>210</v>
      </c>
      <c r="C29" s="185">
        <v>500</v>
      </c>
      <c r="D29" s="187"/>
      <c r="K29" s="187"/>
      <c r="P29" s="185"/>
    </row>
    <row r="30" spans="1:16" x14ac:dyDescent="0.25">
      <c r="A30" s="62"/>
      <c r="B30" s="121"/>
    </row>
    <row r="31" spans="1:16" x14ac:dyDescent="0.25">
      <c r="A31" s="62"/>
      <c r="B31" s="121"/>
    </row>
    <row r="32" spans="1:16" ht="15.75" x14ac:dyDescent="0.25">
      <c r="A32" s="62"/>
      <c r="B32" s="48"/>
    </row>
    <row r="33" spans="1:2" ht="15.75" x14ac:dyDescent="0.25">
      <c r="A33" s="62"/>
      <c r="B33" s="48"/>
    </row>
    <row r="34" spans="1:2" ht="15.75" x14ac:dyDescent="0.25">
      <c r="A34" s="62"/>
      <c r="B34" s="58"/>
    </row>
    <row r="35" spans="1:2" ht="15.75" x14ac:dyDescent="0.25">
      <c r="A35" s="62"/>
      <c r="B35" s="52"/>
    </row>
    <row r="42" spans="1:2" x14ac:dyDescent="0.25">
      <c r="B42" s="61"/>
    </row>
    <row r="43" spans="1:2" x14ac:dyDescent="0.25">
      <c r="B43" s="42"/>
    </row>
    <row r="44" spans="1:2" x14ac:dyDescent="0.25">
      <c r="B44" s="42"/>
    </row>
    <row r="46" spans="1:2" x14ac:dyDescent="0.25">
      <c r="B46" s="42"/>
    </row>
  </sheetData>
  <sortState ref="D2:O29">
    <sortCondition ref="D2:D29"/>
  </sortState>
  <phoneticPr fontId="3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E3" sqref="E3"/>
    </sheetView>
  </sheetViews>
  <sheetFormatPr defaultRowHeight="15" x14ac:dyDescent="0.25"/>
  <cols>
    <col min="1" max="1" width="48.140625" style="146" customWidth="1"/>
    <col min="2" max="2" width="9.140625" style="146"/>
    <col min="3" max="3" width="9.5703125" style="178" bestFit="1" customWidth="1"/>
    <col min="4" max="4" width="57.140625" style="146" bestFit="1" customWidth="1"/>
    <col min="5" max="5" width="9.140625" style="146"/>
    <col min="6" max="6" width="50.140625" style="178" bestFit="1" customWidth="1"/>
    <col min="7" max="16384" width="9.140625" style="146"/>
  </cols>
  <sheetData>
    <row r="1" spans="1:6" x14ac:dyDescent="0.25">
      <c r="A1" s="182" t="s">
        <v>186</v>
      </c>
    </row>
    <row r="2" spans="1:6" s="177" customFormat="1" x14ac:dyDescent="0.25">
      <c r="A2" s="177" t="s">
        <v>151</v>
      </c>
      <c r="B2" s="177" t="s">
        <v>192</v>
      </c>
      <c r="C2" s="180"/>
      <c r="D2" s="177" t="s">
        <v>151</v>
      </c>
      <c r="E2" s="177" t="s">
        <v>191</v>
      </c>
      <c r="F2" s="180"/>
    </row>
    <row r="3" spans="1:6" s="177" customFormat="1" x14ac:dyDescent="0.25">
      <c r="A3" s="177" t="s">
        <v>167</v>
      </c>
      <c r="B3" s="177" t="s">
        <v>192</v>
      </c>
      <c r="C3" s="180"/>
      <c r="D3" s="177" t="s">
        <v>167</v>
      </c>
      <c r="E3" s="177" t="s">
        <v>191</v>
      </c>
      <c r="F3" s="180"/>
    </row>
    <row r="4" spans="1:6" x14ac:dyDescent="0.25">
      <c r="C4" s="181"/>
      <c r="F4" s="179"/>
    </row>
    <row r="5" spans="1:6" x14ac:dyDescent="0.25">
      <c r="C5" s="181"/>
      <c r="F5" s="179"/>
    </row>
    <row r="6" spans="1:6" x14ac:dyDescent="0.25">
      <c r="C6" s="181"/>
      <c r="F6" s="179"/>
    </row>
    <row r="7" spans="1:6" x14ac:dyDescent="0.25">
      <c r="C7" s="181"/>
      <c r="F7" s="179"/>
    </row>
    <row r="8" spans="1:6" x14ac:dyDescent="0.25">
      <c r="C8" s="181"/>
      <c r="F8" s="179"/>
    </row>
    <row r="9" spans="1:6" x14ac:dyDescent="0.25">
      <c r="C9" s="181"/>
      <c r="F9" s="179"/>
    </row>
    <row r="10" spans="1:6" x14ac:dyDescent="0.25">
      <c r="C10" s="181"/>
      <c r="F10" s="179"/>
    </row>
    <row r="11" spans="1:6" x14ac:dyDescent="0.25">
      <c r="C11" s="181"/>
      <c r="F11" s="17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C11" sqref="C11"/>
    </sheetView>
  </sheetViews>
  <sheetFormatPr defaultRowHeight="15" x14ac:dyDescent="0.25"/>
  <cols>
    <col min="1" max="1" width="145.42578125" customWidth="1"/>
  </cols>
  <sheetData>
    <row r="1" spans="1:5" ht="36" x14ac:dyDescent="0.25">
      <c r="A1" s="183" t="s">
        <v>187</v>
      </c>
      <c r="C1" s="186" t="s">
        <v>189</v>
      </c>
      <c r="D1" s="186" t="s">
        <v>190</v>
      </c>
      <c r="E1" s="188" t="s">
        <v>211</v>
      </c>
    </row>
    <row r="2" spans="1:5" x14ac:dyDescent="0.25">
      <c r="C2">
        <v>8.82</v>
      </c>
      <c r="D2">
        <v>366.5</v>
      </c>
      <c r="E2" s="184">
        <f>D2*C2</f>
        <v>3232.53</v>
      </c>
    </row>
    <row r="4" spans="1:5" x14ac:dyDescent="0.25">
      <c r="C4" s="189" t="s">
        <v>212</v>
      </c>
    </row>
  </sheetData>
  <hyperlinks>
    <hyperlink ref="C4" r:id="rId1" display="https://www.nalc.gov.uk/news/entry/1986-government-confirms-section-137-expenditure-limit-for-2022-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Payments</vt:lpstr>
      <vt:lpstr>Receipts</vt:lpstr>
      <vt:lpstr>Monthly Summary</vt:lpstr>
      <vt:lpstr>Transfer</vt:lpstr>
      <vt:lpstr>Bus Account</vt:lpstr>
      <vt:lpstr>Expenditure against Budget</vt:lpstr>
      <vt:lpstr>Codes</vt:lpstr>
      <vt:lpstr>Variances</vt:lpstr>
      <vt:lpstr>s137 Calculation</vt:lpstr>
      <vt:lpstr>Statement of Accounts</vt:lpstr>
      <vt:lpstr>Payments!Print_Area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2022-04-04T08:00:28Z</cp:lastPrinted>
  <dcterms:created xsi:type="dcterms:W3CDTF">2020-10-02T15:00:32Z</dcterms:created>
  <dcterms:modified xsi:type="dcterms:W3CDTF">2022-06-30T13:53:27Z</dcterms:modified>
</cp:coreProperties>
</file>